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ksa\10021GMI\2024\TRD\MANUALES\PROCESO_22_GESTION_ADMINISTRATIVA\FORMATOS\"/>
    </mc:Choice>
  </mc:AlternateContent>
  <bookViews>
    <workbookView xWindow="0" yWindow="0" windowWidth="28800" windowHeight="12330" tabRatio="617"/>
  </bookViews>
  <sheets>
    <sheet name="PPA-fecha" sheetId="138" r:id="rId1"/>
    <sheet name="PAA-PRESUP fecha" sheetId="141" r:id="rId2"/>
  </sheets>
  <externalReferences>
    <externalReference r:id="rId3"/>
    <externalReference r:id="rId4"/>
    <externalReference r:id="rId5"/>
  </externalReferences>
  <definedNames>
    <definedName name="_xlnm._FilterDatabase" localSheetId="1" hidden="1">'PAA-PRESUP fecha'!$A$97:$P$111</definedName>
    <definedName name="_xlnm._FilterDatabase" localSheetId="0" hidden="1">'PPA-fecha'!$A$19:$BB$19</definedName>
    <definedName name="_xlnm.Print_Area" localSheetId="0">'PPA-fecha'!$A$1:$Q$35</definedName>
    <definedName name="base_1">[1]BASE_DATOS!$A$1:$C$147</definedName>
    <definedName name="ELEMENTOS_DE_ASEO">"BASE_DATOS"</definedName>
    <definedName name="Fuente3">[2]Hoja2!$A$1:$C$207</definedName>
    <definedName name="JUAN" localSheetId="1">#REF!</definedName>
    <definedName name="JUAN" localSheetId="0">#REF!</definedName>
    <definedName name="JUAN">#REF!</definedName>
    <definedName name="julian" localSheetId="0">#REF!</definedName>
    <definedName name="julian">#REF!</definedName>
    <definedName name="MAO">'[3]PLAN COMPRAS_2003'!$A$4:$D$382</definedName>
    <definedName name="MOA">'[3]PLAN COMPRAS_2003'!$A$4:$D$382</definedName>
    <definedName name="_xlnm.Print_Titles" localSheetId="0">'PPA-fecha'!$19:$19</definedName>
    <definedName name="Z_D25A11FE_C2CC_4D7C_89A9_026E2FA55D90_.wvu.Cols" localSheetId="0" hidden="1">'PPA-fecha'!#REF!</definedName>
    <definedName name="Z_D25A11FE_C2CC_4D7C_89A9_026E2FA55D90_.wvu.FilterData" localSheetId="0" hidden="1">'PPA-fecha'!$C$19:$AM$32</definedName>
    <definedName name="Z_D25A11FE_C2CC_4D7C_89A9_026E2FA55D90_.wvu.Rows" localSheetId="0" hidden="1">'PPA-fecha'!#REF!,'PPA-fecha'!#REF!</definedName>
  </definedNames>
  <calcPr calcId="191029"/>
</workbook>
</file>

<file path=xl/calcChain.xml><?xml version="1.0" encoding="utf-8"?>
<calcChain xmlns="http://schemas.openxmlformats.org/spreadsheetml/2006/main">
  <c r="T58" i="141" l="1"/>
  <c r="T52" i="141"/>
  <c r="T46" i="141"/>
  <c r="T37" i="141"/>
  <c r="Q108" i="141"/>
  <c r="Q109" i="141"/>
  <c r="N14" i="141"/>
  <c r="AG106" i="141" l="1"/>
  <c r="AE127" i="141" l="1"/>
  <c r="AB127" i="141"/>
  <c r="O127" i="141"/>
  <c r="AB119" i="141"/>
  <c r="AA119" i="141"/>
  <c r="AK117" i="141"/>
  <c r="AJ117" i="141"/>
  <c r="AI117" i="141"/>
  <c r="AE112" i="141"/>
  <c r="AE110" i="141"/>
  <c r="AE116" i="141" s="1"/>
  <c r="AB110" i="141"/>
  <c r="AB116" i="141" s="1"/>
  <c r="AB125" i="141" s="1"/>
  <c r="AA110" i="141"/>
  <c r="AA116" i="141" s="1"/>
  <c r="Y110" i="141"/>
  <c r="W110" i="141"/>
  <c r="T110" i="141"/>
  <c r="P110" i="141"/>
  <c r="O110" i="141"/>
  <c r="AG109" i="141"/>
  <c r="AC109" i="141"/>
  <c r="Z109" i="141"/>
  <c r="AD109" i="141" s="1"/>
  <c r="AG108" i="141"/>
  <c r="AC108" i="141"/>
  <c r="Z108" i="141"/>
  <c r="AD108" i="141" s="1"/>
  <c r="AL108" i="141" s="1"/>
  <c r="AG107" i="141"/>
  <c r="AC107" i="141"/>
  <c r="Q107" i="141"/>
  <c r="AC106" i="141"/>
  <c r="Q106" i="141"/>
  <c r="AG105" i="141"/>
  <c r="AC105" i="141"/>
  <c r="Q105" i="141"/>
  <c r="AC104" i="141"/>
  <c r="AG104" i="141"/>
  <c r="Q104" i="141"/>
  <c r="AC103" i="141"/>
  <c r="AG103" i="141"/>
  <c r="Q103" i="141"/>
  <c r="AG102" i="141"/>
  <c r="AC102" i="141"/>
  <c r="X110" i="141"/>
  <c r="Q102" i="141"/>
  <c r="Z102" i="141" s="1"/>
  <c r="AA100" i="141"/>
  <c r="V100" i="141"/>
  <c r="T100" i="141"/>
  <c r="P100" i="141"/>
  <c r="O100" i="141"/>
  <c r="N100" i="141"/>
  <c r="AK99" i="141"/>
  <c r="Q99" i="141"/>
  <c r="AQ97" i="141"/>
  <c r="AP97" i="141"/>
  <c r="AE92" i="141"/>
  <c r="AB92" i="141"/>
  <c r="AA92" i="141"/>
  <c r="S91" i="141"/>
  <c r="AE89" i="141"/>
  <c r="AB89" i="141"/>
  <c r="AA89" i="141"/>
  <c r="Y89" i="141"/>
  <c r="W89" i="141"/>
  <c r="V89" i="141"/>
  <c r="P89" i="141"/>
  <c r="O89" i="141"/>
  <c r="N89" i="141"/>
  <c r="AG88" i="141"/>
  <c r="AC88" i="141"/>
  <c r="AC89" i="141" s="1"/>
  <c r="X88" i="141"/>
  <c r="Q88" i="141"/>
  <c r="Q89" i="141" s="1"/>
  <c r="AE86" i="141"/>
  <c r="AB86" i="141"/>
  <c r="AA86" i="141"/>
  <c r="Y86" i="141"/>
  <c r="W86" i="141"/>
  <c r="V86" i="141"/>
  <c r="U86" i="141"/>
  <c r="T86" i="141"/>
  <c r="S86" i="141"/>
  <c r="P86" i="141"/>
  <c r="O86" i="141"/>
  <c r="N86" i="141"/>
  <c r="M86" i="141"/>
  <c r="L86" i="141"/>
  <c r="K86" i="141"/>
  <c r="AG85" i="141"/>
  <c r="AC85" i="141"/>
  <c r="X85" i="141"/>
  <c r="Z85" i="141" s="1"/>
  <c r="AG84" i="141"/>
  <c r="AC84" i="141"/>
  <c r="X84" i="141"/>
  <c r="Q84" i="141"/>
  <c r="AG83" i="141"/>
  <c r="AC83" i="141"/>
  <c r="X83" i="141"/>
  <c r="Q83" i="141"/>
  <c r="Z83" i="141" s="1"/>
  <c r="AK82" i="141"/>
  <c r="AN81" i="141"/>
  <c r="AE81" i="141"/>
  <c r="AB81" i="141"/>
  <c r="AA81" i="141"/>
  <c r="AC81" i="141" s="1"/>
  <c r="Y81" i="141"/>
  <c r="W81" i="141"/>
  <c r="V81" i="141"/>
  <c r="T81" i="141"/>
  <c r="S81" i="141"/>
  <c r="R81" i="141"/>
  <c r="P81" i="141"/>
  <c r="O81" i="141"/>
  <c r="N81" i="141"/>
  <c r="M81" i="141"/>
  <c r="L81" i="141"/>
  <c r="K81" i="141"/>
  <c r="AG80" i="141"/>
  <c r="AC80" i="141"/>
  <c r="U80" i="141"/>
  <c r="U81" i="141" s="1"/>
  <c r="Q80" i="141"/>
  <c r="AG79" i="141"/>
  <c r="AC79" i="141"/>
  <c r="X79" i="141"/>
  <c r="Q79" i="141"/>
  <c r="Z79" i="141" s="1"/>
  <c r="AD79" i="141" s="1"/>
  <c r="AL79" i="141" s="1"/>
  <c r="AK78" i="141"/>
  <c r="AG78" i="141"/>
  <c r="AF78" i="141"/>
  <c r="AC78" i="141"/>
  <c r="X78" i="141"/>
  <c r="Q78" i="141"/>
  <c r="AG77" i="141"/>
  <c r="AC77" i="141"/>
  <c r="X77" i="141"/>
  <c r="Q77" i="141"/>
  <c r="AK76" i="141"/>
  <c r="AN75" i="141"/>
  <c r="AE75" i="141"/>
  <c r="AB75" i="141"/>
  <c r="AA75" i="141"/>
  <c r="AC75" i="141" s="1"/>
  <c r="Y75" i="141"/>
  <c r="W75" i="141"/>
  <c r="V75" i="141"/>
  <c r="U75" i="141"/>
  <c r="T75" i="141"/>
  <c r="S75" i="141"/>
  <c r="P75" i="141"/>
  <c r="O75" i="141"/>
  <c r="N75" i="141"/>
  <c r="M75" i="141"/>
  <c r="L75" i="141"/>
  <c r="K75" i="141"/>
  <c r="AG74" i="141"/>
  <c r="AC74" i="141"/>
  <c r="X74" i="141"/>
  <c r="Q74" i="141"/>
  <c r="Z74" i="141" s="1"/>
  <c r="AD74" i="141" s="1"/>
  <c r="AF74" i="141" s="1"/>
  <c r="AG73" i="141"/>
  <c r="AC73" i="141"/>
  <c r="X73" i="141"/>
  <c r="X75" i="141" s="1"/>
  <c r="Q73" i="141"/>
  <c r="Z73" i="141" s="1"/>
  <c r="AD73" i="141" s="1"/>
  <c r="AK72" i="141"/>
  <c r="AE71" i="141"/>
  <c r="AB71" i="141"/>
  <c r="AA71" i="141"/>
  <c r="AC71" i="141" s="1"/>
  <c r="W71" i="141"/>
  <c r="V71" i="141"/>
  <c r="U71" i="141"/>
  <c r="T71" i="141"/>
  <c r="S71" i="141"/>
  <c r="P71" i="141"/>
  <c r="N71" i="141"/>
  <c r="M71" i="141"/>
  <c r="L71" i="141"/>
  <c r="K71" i="141"/>
  <c r="AG70" i="141"/>
  <c r="AC70" i="141"/>
  <c r="X70" i="141"/>
  <c r="Q70" i="141"/>
  <c r="AG69" i="141"/>
  <c r="AC69" i="141"/>
  <c r="X69" i="141"/>
  <c r="Q69" i="141"/>
  <c r="Z69" i="141" s="1"/>
  <c r="AD69" i="141" s="1"/>
  <c r="AG68" i="141"/>
  <c r="AC68" i="141"/>
  <c r="Y71" i="141"/>
  <c r="X68" i="141"/>
  <c r="Q68" i="141"/>
  <c r="AG67" i="141"/>
  <c r="AC67" i="141"/>
  <c r="X67" i="141"/>
  <c r="Q67" i="141"/>
  <c r="AG66" i="141"/>
  <c r="AC66" i="141"/>
  <c r="X66" i="141"/>
  <c r="O71" i="141"/>
  <c r="AK65" i="141"/>
  <c r="AN64" i="141"/>
  <c r="AE64" i="141"/>
  <c r="AD64" i="141"/>
  <c r="AB64" i="141"/>
  <c r="AA64" i="141"/>
  <c r="Y64" i="141"/>
  <c r="W64" i="141"/>
  <c r="P64" i="141"/>
  <c r="O64" i="141"/>
  <c r="N64" i="141"/>
  <c r="AK63" i="141"/>
  <c r="AH63" i="141"/>
  <c r="AC63" i="141"/>
  <c r="X63" i="141"/>
  <c r="Q63" i="141"/>
  <c r="AK62" i="141"/>
  <c r="AH62" i="141"/>
  <c r="AC62" i="141"/>
  <c r="X62" i="141"/>
  <c r="Q62" i="141"/>
  <c r="AK61" i="141"/>
  <c r="AH61" i="141"/>
  <c r="AC61" i="141"/>
  <c r="X61" i="141"/>
  <c r="Q61" i="141"/>
  <c r="AK60" i="141"/>
  <c r="AH60" i="141"/>
  <c r="AC60" i="141"/>
  <c r="X60" i="141"/>
  <c r="Q60" i="141"/>
  <c r="AC59" i="141"/>
  <c r="X59" i="141"/>
  <c r="AE58" i="141"/>
  <c r="AB58" i="141"/>
  <c r="AA58" i="141"/>
  <c r="Y58" i="141"/>
  <c r="W58" i="141"/>
  <c r="V58" i="141"/>
  <c r="S58" i="141"/>
  <c r="R58" i="141"/>
  <c r="P58" i="141"/>
  <c r="O58" i="141"/>
  <c r="N58" i="141"/>
  <c r="L58" i="141"/>
  <c r="K58" i="141"/>
  <c r="AG57" i="141"/>
  <c r="AC57" i="141"/>
  <c r="U57" i="141"/>
  <c r="X57" i="141" s="1"/>
  <c r="Q57" i="141"/>
  <c r="M57" i="141"/>
  <c r="M58" i="141" s="1"/>
  <c r="AG56" i="141"/>
  <c r="AC56" i="141"/>
  <c r="U56" i="141"/>
  <c r="X56" i="141" s="1"/>
  <c r="Q56" i="141"/>
  <c r="AG55" i="141"/>
  <c r="AC55" i="141"/>
  <c r="U55" i="141"/>
  <c r="Q55" i="141"/>
  <c r="AG54" i="141"/>
  <c r="AC54" i="141"/>
  <c r="U54" i="141"/>
  <c r="Q54" i="141"/>
  <c r="AK53" i="141"/>
  <c r="AE52" i="141"/>
  <c r="AB52" i="141"/>
  <c r="AA52" i="141"/>
  <c r="Y52" i="141"/>
  <c r="V52" i="141"/>
  <c r="S52" i="141"/>
  <c r="R52" i="141"/>
  <c r="P52" i="141"/>
  <c r="L52" i="141"/>
  <c r="K52" i="141"/>
  <c r="AG51" i="141"/>
  <c r="AC51" i="141"/>
  <c r="U51" i="141"/>
  <c r="X51" i="141" s="1"/>
  <c r="Q51" i="141"/>
  <c r="N52" i="141"/>
  <c r="M51" i="141"/>
  <c r="M52" i="141" s="1"/>
  <c r="AC50" i="141"/>
  <c r="U50" i="141"/>
  <c r="X50" i="141" s="1"/>
  <c r="AG50" i="141"/>
  <c r="Q50" i="141"/>
  <c r="AC49" i="141"/>
  <c r="U49" i="141"/>
  <c r="X49" i="141" s="1"/>
  <c r="O52" i="141"/>
  <c r="AG48" i="141"/>
  <c r="AC48" i="141"/>
  <c r="U48" i="141"/>
  <c r="Q48" i="141"/>
  <c r="AK47" i="141"/>
  <c r="AE46" i="141"/>
  <c r="AB46" i="141"/>
  <c r="AA46" i="141"/>
  <c r="Y46" i="141"/>
  <c r="V46" i="141"/>
  <c r="S46" i="141"/>
  <c r="R46" i="141"/>
  <c r="N46" i="141"/>
  <c r="M46" i="141"/>
  <c r="L46" i="141"/>
  <c r="K46" i="141"/>
  <c r="AG45" i="141"/>
  <c r="AC45" i="141"/>
  <c r="U45" i="141"/>
  <c r="X45" i="141" s="1"/>
  <c r="Q45" i="141"/>
  <c r="AG44" i="141"/>
  <c r="AC44" i="141"/>
  <c r="U44" i="141"/>
  <c r="X44" i="141" s="1"/>
  <c r="Q44" i="141"/>
  <c r="AG43" i="141"/>
  <c r="AC43" i="141"/>
  <c r="U43" i="141"/>
  <c r="X43" i="141" s="1"/>
  <c r="Q43" i="141"/>
  <c r="AG42" i="141"/>
  <c r="AC42" i="141"/>
  <c r="U42" i="141"/>
  <c r="X42" i="141" s="1"/>
  <c r="Q42" i="141"/>
  <c r="AC41" i="141"/>
  <c r="W46" i="141"/>
  <c r="U41" i="141"/>
  <c r="X41" i="141" s="1"/>
  <c r="Q41" i="141"/>
  <c r="AG40" i="141"/>
  <c r="AC40" i="141"/>
  <c r="U40" i="141"/>
  <c r="X40" i="141" s="1"/>
  <c r="Q40" i="141"/>
  <c r="AC39" i="141"/>
  <c r="O46" i="141"/>
  <c r="AK38" i="141"/>
  <c r="AJ37" i="141"/>
  <c r="AE37" i="141"/>
  <c r="AB37" i="141"/>
  <c r="AA37" i="141"/>
  <c r="Y37" i="141"/>
  <c r="W37" i="141"/>
  <c r="V37" i="141"/>
  <c r="S37" i="141"/>
  <c r="R37" i="141"/>
  <c r="O37" i="141"/>
  <c r="N37" i="141"/>
  <c r="M37" i="141"/>
  <c r="L37" i="141"/>
  <c r="K37" i="141"/>
  <c r="AG36" i="141"/>
  <c r="AC36" i="141"/>
  <c r="U36" i="141"/>
  <c r="X36" i="141" s="1"/>
  <c r="Q36" i="141"/>
  <c r="AG35" i="141"/>
  <c r="AC35" i="141"/>
  <c r="U35" i="141"/>
  <c r="X35" i="141" s="1"/>
  <c r="Q35" i="141"/>
  <c r="AC34" i="141"/>
  <c r="AG34" i="141"/>
  <c r="Q34" i="141"/>
  <c r="AG33" i="141"/>
  <c r="AC33" i="141"/>
  <c r="U33" i="141"/>
  <c r="Q33" i="141"/>
  <c r="AG32" i="141"/>
  <c r="AC32" i="141"/>
  <c r="U32" i="141"/>
  <c r="X32" i="141" s="1"/>
  <c r="Q32" i="141"/>
  <c r="AC31" i="141"/>
  <c r="U31" i="141"/>
  <c r="AG31" i="141"/>
  <c r="Q31" i="141"/>
  <c r="AG30" i="141"/>
  <c r="AC30" i="141"/>
  <c r="X30" i="141"/>
  <c r="Q30" i="141"/>
  <c r="Z30" i="141" s="1"/>
  <c r="AD30" i="141" s="1"/>
  <c r="AG29" i="141"/>
  <c r="AC29" i="141"/>
  <c r="X29" i="141"/>
  <c r="Q29" i="141"/>
  <c r="AG28" i="141"/>
  <c r="AC28" i="141"/>
  <c r="X28" i="141"/>
  <c r="Q28" i="141"/>
  <c r="AK27" i="141"/>
  <c r="AE26" i="141"/>
  <c r="AB26" i="141"/>
  <c r="AA26" i="141"/>
  <c r="AC26" i="141" s="1"/>
  <c r="Y26" i="141"/>
  <c r="W26" i="141"/>
  <c r="V26" i="141"/>
  <c r="U26" i="141"/>
  <c r="T26" i="141"/>
  <c r="S26" i="141"/>
  <c r="P26" i="141"/>
  <c r="O26" i="141"/>
  <c r="N26" i="141"/>
  <c r="M26" i="141"/>
  <c r="L26" i="141"/>
  <c r="K26" i="141"/>
  <c r="AG25" i="141"/>
  <c r="AC25" i="141"/>
  <c r="X25" i="141"/>
  <c r="Q25" i="141"/>
  <c r="AG24" i="141"/>
  <c r="AC24" i="141"/>
  <c r="X24" i="141"/>
  <c r="Q24" i="141"/>
  <c r="AE23" i="141"/>
  <c r="AB23" i="141"/>
  <c r="AA23" i="141"/>
  <c r="Y23" i="141"/>
  <c r="W23" i="141"/>
  <c r="V23" i="141"/>
  <c r="T23" i="141"/>
  <c r="S23" i="141"/>
  <c r="R23" i="141"/>
  <c r="N23" i="141"/>
  <c r="M23" i="141"/>
  <c r="L23" i="141"/>
  <c r="K23" i="141"/>
  <c r="AG22" i="141"/>
  <c r="AC22" i="141"/>
  <c r="U22" i="141"/>
  <c r="X22" i="141" s="1"/>
  <c r="Q22" i="141"/>
  <c r="AH21" i="141"/>
  <c r="AG21" i="141"/>
  <c r="AC21" i="141"/>
  <c r="U21" i="141"/>
  <c r="X21" i="141" s="1"/>
  <c r="P23" i="141"/>
  <c r="O23" i="141"/>
  <c r="AG20" i="141"/>
  <c r="AC20" i="141"/>
  <c r="U20" i="141"/>
  <c r="X20" i="141" s="1"/>
  <c r="Q20" i="141"/>
  <c r="AG19" i="141"/>
  <c r="AC19" i="141"/>
  <c r="U19" i="141"/>
  <c r="Q19" i="141"/>
  <c r="X18" i="141"/>
  <c r="AK15" i="141"/>
  <c r="AC15" i="141"/>
  <c r="AC14" i="141"/>
  <c r="AC92" i="141" s="1"/>
  <c r="Y14" i="141"/>
  <c r="X14" i="141"/>
  <c r="W14" i="141"/>
  <c r="V14" i="141"/>
  <c r="U14" i="141"/>
  <c r="T14" i="141"/>
  <c r="S14" i="141"/>
  <c r="R14" i="141"/>
  <c r="P14" i="141"/>
  <c r="O14" i="141"/>
  <c r="AG13" i="141"/>
  <c r="AL13" i="141" s="1"/>
  <c r="Q13" i="141"/>
  <c r="Z13" i="141" s="1"/>
  <c r="AD13" i="141" s="1"/>
  <c r="AG12" i="141"/>
  <c r="AL12" i="141" s="1"/>
  <c r="Q12" i="141"/>
  <c r="Z12" i="141" s="1"/>
  <c r="AD12" i="141" s="1"/>
  <c r="AG11" i="141"/>
  <c r="AL11" i="141" s="1"/>
  <c r="Q11" i="141"/>
  <c r="AE9" i="141"/>
  <c r="AE10" i="141" s="1"/>
  <c r="AB9" i="141"/>
  <c r="AB91" i="141" s="1"/>
  <c r="AA9" i="141"/>
  <c r="AA91" i="141" s="1"/>
  <c r="Y9" i="141"/>
  <c r="W9" i="141"/>
  <c r="W91" i="141" s="1"/>
  <c r="V9" i="141"/>
  <c r="V91" i="141" s="1"/>
  <c r="U9" i="141"/>
  <c r="U91" i="141" s="1"/>
  <c r="T9" i="141"/>
  <c r="T91" i="141" s="1"/>
  <c r="P9" i="141"/>
  <c r="P91" i="141" s="1"/>
  <c r="O9" i="141"/>
  <c r="N9" i="141"/>
  <c r="N91" i="141" s="1"/>
  <c r="AG8" i="141"/>
  <c r="AC8" i="141"/>
  <c r="Q8" i="141"/>
  <c r="Z8" i="141" s="1"/>
  <c r="AD8" i="141" s="1"/>
  <c r="AG7" i="141"/>
  <c r="AC7" i="141"/>
  <c r="X7" i="141"/>
  <c r="Q7" i="141"/>
  <c r="AQ4" i="141"/>
  <c r="AP4" i="141"/>
  <c r="B3" i="141"/>
  <c r="U52" i="141" l="1"/>
  <c r="Z29" i="141"/>
  <c r="AD29" i="141" s="1"/>
  <c r="X33" i="141"/>
  <c r="Z33" i="141" s="1"/>
  <c r="AD33" i="141" s="1"/>
  <c r="X54" i="141"/>
  <c r="U58" i="141"/>
  <c r="Z56" i="141"/>
  <c r="AD56" i="141" s="1"/>
  <c r="AC23" i="141"/>
  <c r="V90" i="141"/>
  <c r="AA10" i="141"/>
  <c r="AC58" i="141"/>
  <c r="Z36" i="141"/>
  <c r="AD36" i="141" s="1"/>
  <c r="AK36" i="141" s="1"/>
  <c r="Q14" i="141"/>
  <c r="Y90" i="141"/>
  <c r="Y97" i="141" s="1"/>
  <c r="Q75" i="141"/>
  <c r="AC9" i="141"/>
  <c r="AC91" i="141" s="1"/>
  <c r="Q58" i="141"/>
  <c r="O90" i="141"/>
  <c r="O97" i="141" s="1"/>
  <c r="Z35" i="141"/>
  <c r="AD35" i="141" s="1"/>
  <c r="AK35" i="141" s="1"/>
  <c r="Z20" i="141"/>
  <c r="AD20" i="141" s="1"/>
  <c r="AK20" i="141" s="1"/>
  <c r="Z78" i="141"/>
  <c r="Z42" i="141"/>
  <c r="AD42" i="141" s="1"/>
  <c r="AF42" i="141" s="1"/>
  <c r="Z44" i="141"/>
  <c r="AD44" i="141" s="1"/>
  <c r="AK44" i="141" s="1"/>
  <c r="Z45" i="141"/>
  <c r="AD45" i="141" s="1"/>
  <c r="AF45" i="141" s="1"/>
  <c r="Q37" i="141"/>
  <c r="AL8" i="141"/>
  <c r="N90" i="141"/>
  <c r="N97" i="141" s="1"/>
  <c r="X26" i="141"/>
  <c r="X9" i="141"/>
  <c r="X10" i="141" s="1"/>
  <c r="P10" i="141"/>
  <c r="U23" i="141"/>
  <c r="R90" i="141"/>
  <c r="R97" i="141" s="1"/>
  <c r="AC37" i="141"/>
  <c r="AL56" i="141"/>
  <c r="X64" i="141"/>
  <c r="X71" i="141"/>
  <c r="Q81" i="141"/>
  <c r="AG110" i="141"/>
  <c r="N110" i="141"/>
  <c r="V10" i="141"/>
  <c r="Q26" i="141"/>
  <c r="Z54" i="141"/>
  <c r="AD54" i="141" s="1"/>
  <c r="AF54" i="141" s="1"/>
  <c r="Z75" i="141"/>
  <c r="X86" i="141"/>
  <c r="Z84" i="141"/>
  <c r="AD84" i="141" s="1"/>
  <c r="AL84" i="141" s="1"/>
  <c r="Z103" i="141"/>
  <c r="AD103" i="141" s="1"/>
  <c r="AF103" i="141" s="1"/>
  <c r="AH103" i="141" s="1"/>
  <c r="Z11" i="141"/>
  <c r="AD11" i="141" s="1"/>
  <c r="AD14" i="141" s="1"/>
  <c r="P46" i="141"/>
  <c r="AQ2" i="141"/>
  <c r="W10" i="141"/>
  <c r="Z24" i="141"/>
  <c r="Z32" i="141"/>
  <c r="AD32" i="141" s="1"/>
  <c r="AL32" i="141" s="1"/>
  <c r="Z50" i="141"/>
  <c r="AD50" i="141" s="1"/>
  <c r="AL50" i="141" s="1"/>
  <c r="Q66" i="141"/>
  <c r="Z66" i="141" s="1"/>
  <c r="AD66" i="141" s="1"/>
  <c r="AK66" i="141" s="1"/>
  <c r="AG71" i="141"/>
  <c r="AC86" i="141"/>
  <c r="Z105" i="141"/>
  <c r="AD105" i="141" s="1"/>
  <c r="AL105" i="141" s="1"/>
  <c r="Z106" i="141"/>
  <c r="AD106" i="141" s="1"/>
  <c r="AF106" i="141" s="1"/>
  <c r="AH106" i="141" s="1"/>
  <c r="AC127" i="141"/>
  <c r="AB128" i="141"/>
  <c r="AC110" i="141"/>
  <c r="AC116" i="141" s="1"/>
  <c r="AC125" i="141" s="1"/>
  <c r="AC46" i="141"/>
  <c r="X80" i="141"/>
  <c r="Z80" i="141" s="1"/>
  <c r="AD80" i="141" s="1"/>
  <c r="AF80" i="141" s="1"/>
  <c r="Z57" i="141"/>
  <c r="AD57" i="141" s="1"/>
  <c r="AL57" i="141" s="1"/>
  <c r="X48" i="141"/>
  <c r="X52" i="141" s="1"/>
  <c r="X91" i="141"/>
  <c r="AF13" i="141"/>
  <c r="AK13" i="141"/>
  <c r="Y91" i="141"/>
  <c r="AG91" i="141" s="1"/>
  <c r="Y10" i="141"/>
  <c r="Q9" i="141"/>
  <c r="Z7" i="141"/>
  <c r="AF8" i="141"/>
  <c r="AK8" i="141"/>
  <c r="O91" i="141"/>
  <c r="O10" i="141"/>
  <c r="AF12" i="141"/>
  <c r="AK12" i="141"/>
  <c r="AK30" i="141"/>
  <c r="AF30" i="141"/>
  <c r="AH30" i="141" s="1"/>
  <c r="Q92" i="141"/>
  <c r="Z22" i="141"/>
  <c r="AD22" i="141" s="1"/>
  <c r="AL29" i="141"/>
  <c r="AF29" i="141"/>
  <c r="AH29" i="141" s="1"/>
  <c r="AK29" i="141"/>
  <c r="AK73" i="141"/>
  <c r="AF73" i="141"/>
  <c r="AF75" i="141" s="1"/>
  <c r="AD75" i="141"/>
  <c r="P92" i="141"/>
  <c r="X92" i="141"/>
  <c r="AB10" i="141"/>
  <c r="U92" i="141"/>
  <c r="X19" i="141"/>
  <c r="X23" i="141" s="1"/>
  <c r="Q21" i="141"/>
  <c r="S90" i="141"/>
  <c r="S97" i="141" s="1"/>
  <c r="AA90" i="141"/>
  <c r="AE90" i="141"/>
  <c r="Z25" i="141"/>
  <c r="AD25" i="141" s="1"/>
  <c r="AL25" i="141" s="1"/>
  <c r="AL30" i="141"/>
  <c r="X31" i="141"/>
  <c r="U34" i="141"/>
  <c r="X34" i="141" s="1"/>
  <c r="Z34" i="141" s="1"/>
  <c r="AD34" i="141" s="1"/>
  <c r="Z41" i="141"/>
  <c r="AD41" i="141" s="1"/>
  <c r="AL61" i="141"/>
  <c r="V61" i="141"/>
  <c r="Z61" i="141" s="1"/>
  <c r="AL73" i="141"/>
  <c r="AD85" i="141"/>
  <c r="AL85" i="141" s="1"/>
  <c r="Q100" i="141"/>
  <c r="Z99" i="141"/>
  <c r="Z100" i="141" s="1"/>
  <c r="AD100" i="141" s="1"/>
  <c r="AK100" i="141" s="1"/>
  <c r="Q64" i="141"/>
  <c r="AL64" i="141" s="1"/>
  <c r="AL60" i="141"/>
  <c r="V60" i="141"/>
  <c r="Z60" i="141" s="1"/>
  <c r="Z104" i="141"/>
  <c r="AD104" i="141" s="1"/>
  <c r="AL104" i="141" s="1"/>
  <c r="AE94" i="141"/>
  <c r="AE91" i="141"/>
  <c r="T10" i="141"/>
  <c r="R92" i="141"/>
  <c r="V92" i="141"/>
  <c r="V97" i="141"/>
  <c r="AB90" i="141"/>
  <c r="AD24" i="141"/>
  <c r="AL24" i="141" s="1"/>
  <c r="Z28" i="141"/>
  <c r="Z40" i="141"/>
  <c r="AD40" i="141" s="1"/>
  <c r="Z43" i="141"/>
  <c r="AD43" i="141" s="1"/>
  <c r="AL43" i="141" s="1"/>
  <c r="X55" i="141"/>
  <c r="X58" i="141" s="1"/>
  <c r="AF56" i="141"/>
  <c r="AH56" i="141" s="1"/>
  <c r="AK56" i="141"/>
  <c r="AC64" i="141"/>
  <c r="AL62" i="141"/>
  <c r="V62" i="141"/>
  <c r="Z62" i="141" s="1"/>
  <c r="Z68" i="141"/>
  <c r="AD68" i="141" s="1"/>
  <c r="AL68" i="141" s="1"/>
  <c r="Z70" i="141"/>
  <c r="AD70" i="141" s="1"/>
  <c r="AL74" i="141"/>
  <c r="AK79" i="141"/>
  <c r="AF79" i="141"/>
  <c r="AH79" i="141" s="1"/>
  <c r="Z107" i="141"/>
  <c r="AD107" i="141" s="1"/>
  <c r="AL107" i="141" s="1"/>
  <c r="T92" i="141"/>
  <c r="AG39" i="141"/>
  <c r="U39" i="141"/>
  <c r="U46" i="141" s="1"/>
  <c r="Q95" i="141"/>
  <c r="O92" i="141"/>
  <c r="S92" i="141"/>
  <c r="W92" i="141"/>
  <c r="Q23" i="141"/>
  <c r="T90" i="141"/>
  <c r="P37" i="141"/>
  <c r="W52" i="141"/>
  <c r="W90" i="141" s="1"/>
  <c r="AG49" i="141"/>
  <c r="Z51" i="141"/>
  <c r="AD51" i="141" s="1"/>
  <c r="AL51" i="141" s="1"/>
  <c r="AC52" i="141"/>
  <c r="AL63" i="141"/>
  <c r="V63" i="141"/>
  <c r="Z63" i="141" s="1"/>
  <c r="Z67" i="141"/>
  <c r="AD67" i="141" s="1"/>
  <c r="AL67" i="141" s="1"/>
  <c r="AL69" i="141"/>
  <c r="AF69" i="141"/>
  <c r="AH69" i="141" s="1"/>
  <c r="AK69" i="141"/>
  <c r="AK74" i="141"/>
  <c r="Y92" i="141"/>
  <c r="AK103" i="141"/>
  <c r="AG41" i="141"/>
  <c r="Z77" i="141"/>
  <c r="AD83" i="141"/>
  <c r="AL83" i="141" s="1"/>
  <c r="Q86" i="141"/>
  <c r="Q110" i="141"/>
  <c r="AL109" i="141"/>
  <c r="AF109" i="141"/>
  <c r="AH109" i="141" s="1"/>
  <c r="AK109" i="141"/>
  <c r="AE125" i="141"/>
  <c r="Q49" i="141"/>
  <c r="Q52" i="141" s="1"/>
  <c r="X89" i="141"/>
  <c r="Z88" i="141"/>
  <c r="AL103" i="141"/>
  <c r="I100" i="141"/>
  <c r="Q39" i="141"/>
  <c r="AL78" i="141"/>
  <c r="AD102" i="141"/>
  <c r="AK108" i="141"/>
  <c r="V110" i="141"/>
  <c r="AF108" i="141"/>
  <c r="AH108" i="141" s="1"/>
  <c r="X18" i="138"/>
  <c r="Y18" i="138"/>
  <c r="M18" i="138"/>
  <c r="Q96" i="141" l="1"/>
  <c r="V93" i="141"/>
  <c r="V94" i="141" s="1"/>
  <c r="AL54" i="141"/>
  <c r="AK54" i="141"/>
  <c r="AF84" i="141"/>
  <c r="AL42" i="141"/>
  <c r="AK84" i="141"/>
  <c r="U37" i="141"/>
  <c r="Z86" i="141"/>
  <c r="AH86" i="141" s="1"/>
  <c r="AL80" i="141"/>
  <c r="Y93" i="141"/>
  <c r="AL44" i="141"/>
  <c r="Z48" i="141"/>
  <c r="AD48" i="141" s="1"/>
  <c r="AF44" i="141"/>
  <c r="AH44" i="141" s="1"/>
  <c r="AK42" i="141"/>
  <c r="AL36" i="141"/>
  <c r="AF36" i="141"/>
  <c r="AL35" i="141"/>
  <c r="AF35" i="141"/>
  <c r="Z14" i="141"/>
  <c r="AL45" i="141"/>
  <c r="P90" i="141"/>
  <c r="Q94" i="141" s="1"/>
  <c r="AK45" i="141"/>
  <c r="W93" i="141"/>
  <c r="AC10" i="141"/>
  <c r="AL20" i="141"/>
  <c r="AC90" i="141"/>
  <c r="AC93" i="141" s="1"/>
  <c r="AC115" i="141" s="1"/>
  <c r="AF20" i="141"/>
  <c r="AC128" i="141"/>
  <c r="AK106" i="141"/>
  <c r="Z119" i="141"/>
  <c r="AL106" i="141"/>
  <c r="Z110" i="141"/>
  <c r="Z116" i="141" s="1"/>
  <c r="AK80" i="141"/>
  <c r="AF66" i="141"/>
  <c r="AL66" i="141"/>
  <c r="AK50" i="141"/>
  <c r="AF50" i="141"/>
  <c r="AH50" i="141" s="1"/>
  <c r="AK32" i="141"/>
  <c r="AF32" i="141"/>
  <c r="J3" i="141"/>
  <c r="O93" i="141"/>
  <c r="AK11" i="141"/>
  <c r="AF11" i="141"/>
  <c r="AF14" i="141" s="1"/>
  <c r="AF92" i="141" s="1"/>
  <c r="AK105" i="141"/>
  <c r="AF105" i="141"/>
  <c r="AH105" i="141" s="1"/>
  <c r="Q71" i="141"/>
  <c r="N18" i="138"/>
  <c r="X81" i="141"/>
  <c r="AK57" i="141"/>
  <c r="AF57" i="141"/>
  <c r="AH57" i="141" s="1"/>
  <c r="X37" i="141"/>
  <c r="AA18" i="138"/>
  <c r="T93" i="141"/>
  <c r="T97" i="141"/>
  <c r="AG90" i="141"/>
  <c r="AD88" i="141"/>
  <c r="Z89" i="141"/>
  <c r="Z96" i="141"/>
  <c r="Z49" i="141"/>
  <c r="AD49" i="141" s="1"/>
  <c r="AK34" i="141"/>
  <c r="AL34" i="141"/>
  <c r="AF34" i="141"/>
  <c r="AH34" i="141" s="1"/>
  <c r="W97" i="141"/>
  <c r="AF107" i="141"/>
  <c r="AH107" i="141" s="1"/>
  <c r="AK107" i="141"/>
  <c r="AF68" i="141"/>
  <c r="AH68" i="141" s="1"/>
  <c r="AK68" i="141"/>
  <c r="AD28" i="141"/>
  <c r="AG92" i="141"/>
  <c r="Z71" i="141"/>
  <c r="AH71" i="141" s="1"/>
  <c r="V64" i="141"/>
  <c r="AK25" i="141"/>
  <c r="AF25" i="141"/>
  <c r="S93" i="141"/>
  <c r="AF33" i="141"/>
  <c r="AH33" i="141" s="1"/>
  <c r="AK33" i="141"/>
  <c r="Z26" i="141"/>
  <c r="Q46" i="141"/>
  <c r="AF70" i="141"/>
  <c r="AH70" i="141" s="1"/>
  <c r="AK70" i="141"/>
  <c r="AB97" i="141"/>
  <c r="AB93" i="141"/>
  <c r="AD71" i="141"/>
  <c r="AK75" i="141"/>
  <c r="AL75" i="141"/>
  <c r="Z81" i="141"/>
  <c r="AH81" i="141" s="1"/>
  <c r="AD77" i="141"/>
  <c r="AF67" i="141"/>
  <c r="AH67" i="141" s="1"/>
  <c r="AK67" i="141"/>
  <c r="Z64" i="141"/>
  <c r="AF85" i="141"/>
  <c r="AH85" i="141" s="1"/>
  <c r="AK85" i="141"/>
  <c r="Z55" i="141"/>
  <c r="AK41" i="141"/>
  <c r="AL41" i="141"/>
  <c r="AF41" i="141"/>
  <c r="AH41" i="141" s="1"/>
  <c r="AE93" i="141"/>
  <c r="AE115" i="141" s="1"/>
  <c r="AE97" i="141"/>
  <c r="Z21" i="141"/>
  <c r="AD21" i="141" s="1"/>
  <c r="AK21" i="141" s="1"/>
  <c r="AL33" i="141"/>
  <c r="AK22" i="141"/>
  <c r="AL22" i="141"/>
  <c r="AF22" i="141"/>
  <c r="Z31" i="141"/>
  <c r="AD31" i="141" s="1"/>
  <c r="Z19" i="141"/>
  <c r="AL102" i="141"/>
  <c r="AF102" i="141"/>
  <c r="AK102" i="141"/>
  <c r="AD110" i="141"/>
  <c r="AF83" i="141"/>
  <c r="AK83" i="141"/>
  <c r="AD86" i="141"/>
  <c r="AK86" i="141" s="1"/>
  <c r="AF40" i="141"/>
  <c r="AH40" i="141" s="1"/>
  <c r="AK40" i="141"/>
  <c r="AL40" i="141"/>
  <c r="AD92" i="141"/>
  <c r="AK92" i="141" s="1"/>
  <c r="AK14" i="141"/>
  <c r="Q91" i="141"/>
  <c r="Q10" i="141"/>
  <c r="AE128" i="141"/>
  <c r="AF51" i="141"/>
  <c r="AH51" i="141" s="1"/>
  <c r="AK51" i="141"/>
  <c r="X39" i="141"/>
  <c r="X46" i="141" s="1"/>
  <c r="AL70" i="141"/>
  <c r="AF43" i="141"/>
  <c r="AH43" i="141" s="1"/>
  <c r="AK43" i="141"/>
  <c r="AF24" i="141"/>
  <c r="AD26" i="141"/>
  <c r="AK24" i="141"/>
  <c r="AF104" i="141"/>
  <c r="AK104" i="141"/>
  <c r="AD127" i="141"/>
  <c r="AH66" i="141"/>
  <c r="AA93" i="141"/>
  <c r="AA97" i="141"/>
  <c r="AL14" i="141"/>
  <c r="Z9" i="141"/>
  <c r="AD7" i="141"/>
  <c r="Z92" i="141"/>
  <c r="Z18" i="138"/>
  <c r="P93" i="141" l="1"/>
  <c r="P97" i="141"/>
  <c r="AC123" i="141"/>
  <c r="AC117" i="141"/>
  <c r="AC111" i="141"/>
  <c r="AD111" i="141"/>
  <c r="P96" i="141"/>
  <c r="X90" i="141"/>
  <c r="X93" i="141" s="1"/>
  <c r="U94" i="141"/>
  <c r="AK31" i="141"/>
  <c r="AF31" i="141"/>
  <c r="AH31" i="141" s="1"/>
  <c r="AL31" i="141"/>
  <c r="AD55" i="141"/>
  <c r="Z58" i="141"/>
  <c r="AH58" i="141" s="1"/>
  <c r="AF49" i="141"/>
  <c r="AH49" i="141" s="1"/>
  <c r="AK49" i="141"/>
  <c r="Z91" i="141"/>
  <c r="AD95" i="141" s="1"/>
  <c r="AK95" i="141" s="1"/>
  <c r="Z10" i="141"/>
  <c r="AF71" i="141"/>
  <c r="AF110" i="141"/>
  <c r="AH102" i="141"/>
  <c r="AF112" i="141"/>
  <c r="AL21" i="141"/>
  <c r="AK71" i="141"/>
  <c r="AL71" i="141"/>
  <c r="AD37" i="141"/>
  <c r="AK28" i="141"/>
  <c r="AF28" i="141"/>
  <c r="AL28" i="141"/>
  <c r="AG93" i="141"/>
  <c r="AD9" i="141"/>
  <c r="AF7" i="141"/>
  <c r="AK7" i="141"/>
  <c r="AL7" i="141"/>
  <c r="AE117" i="141"/>
  <c r="AE123" i="141"/>
  <c r="AF86" i="141"/>
  <c r="AH83" i="141"/>
  <c r="AD81" i="141"/>
  <c r="AK81" i="141" s="1"/>
  <c r="AF77" i="141"/>
  <c r="AF81" i="141" s="1"/>
  <c r="AK77" i="141"/>
  <c r="AL77" i="141"/>
  <c r="AB115" i="141"/>
  <c r="Z39" i="141"/>
  <c r="Z37" i="141"/>
  <c r="AH37" i="141" s="1"/>
  <c r="AL92" i="141"/>
  <c r="AK88" i="141"/>
  <c r="AD89" i="141"/>
  <c r="AL89" i="141" s="1"/>
  <c r="AF88" i="141"/>
  <c r="AL88" i="141"/>
  <c r="AF127" i="141"/>
  <c r="AH104" i="141"/>
  <c r="AL86" i="141"/>
  <c r="AK48" i="141"/>
  <c r="AD52" i="141"/>
  <c r="AF48" i="141"/>
  <c r="AL48" i="141"/>
  <c r="AK26" i="141"/>
  <c r="AL26" i="141"/>
  <c r="AE96" i="141"/>
  <c r="AD96" i="141"/>
  <c r="AA115" i="141"/>
  <c r="AA117" i="141" s="1"/>
  <c r="AC94" i="141"/>
  <c r="AF26" i="141"/>
  <c r="Z95" i="141"/>
  <c r="Q90" i="141"/>
  <c r="AF111" i="141"/>
  <c r="AK110" i="141"/>
  <c r="AD116" i="141"/>
  <c r="Z23" i="141"/>
  <c r="AD19" i="141"/>
  <c r="AL110" i="141"/>
  <c r="AL116" i="141" s="1"/>
  <c r="AL117" i="141" s="1"/>
  <c r="U90" i="141"/>
  <c r="AL49" i="141"/>
  <c r="Z52" i="141"/>
  <c r="AH52" i="141" s="1"/>
  <c r="X97" i="141" l="1"/>
  <c r="AD125" i="141"/>
  <c r="AD128" i="141" s="1"/>
  <c r="AF119" i="141"/>
  <c r="AK55" i="141"/>
  <c r="AF55" i="141"/>
  <c r="AF58" i="141" s="1"/>
  <c r="AL55" i="141"/>
  <c r="AD58" i="141"/>
  <c r="AK96" i="141"/>
  <c r="AB123" i="141"/>
  <c r="AB117" i="141"/>
  <c r="AC119" i="141" s="1"/>
  <c r="AF9" i="141"/>
  <c r="AH7" i="141"/>
  <c r="AF37" i="141"/>
  <c r="AH28" i="141"/>
  <c r="AF116" i="141"/>
  <c r="AH110" i="141"/>
  <c r="AK19" i="141"/>
  <c r="AD23" i="141"/>
  <c r="AF19" i="141"/>
  <c r="AF23" i="141" s="1"/>
  <c r="AL19" i="141"/>
  <c r="AH48" i="141"/>
  <c r="AF52" i="141"/>
  <c r="AF89" i="141"/>
  <c r="AD91" i="141"/>
  <c r="AD10" i="141"/>
  <c r="AK9" i="141"/>
  <c r="AL9" i="141"/>
  <c r="U93" i="141"/>
  <c r="U97" i="141"/>
  <c r="Q93" i="141"/>
  <c r="Z94" i="141"/>
  <c r="Q97" i="141"/>
  <c r="AK52" i="141"/>
  <c r="AL52" i="141"/>
  <c r="Z46" i="141"/>
  <c r="AH46" i="141" s="1"/>
  <c r="AD39" i="141"/>
  <c r="AK37" i="141"/>
  <c r="AL37" i="141"/>
  <c r="AD46" i="141" l="1"/>
  <c r="AD90" i="141" s="1"/>
  <c r="AF39" i="141"/>
  <c r="AK39" i="141"/>
  <c r="AL39" i="141"/>
  <c r="Z90" i="141"/>
  <c r="AF125" i="141"/>
  <c r="AG116" i="141"/>
  <c r="AD122" i="141"/>
  <c r="AF91" i="141"/>
  <c r="AH91" i="141" s="1"/>
  <c r="AF10" i="141"/>
  <c r="AH10" i="141" s="1"/>
  <c r="AH9" i="141"/>
  <c r="AK10" i="141"/>
  <c r="AL10" i="141"/>
  <c r="AH23" i="141"/>
  <c r="AK58" i="141"/>
  <c r="AL58" i="141"/>
  <c r="AK91" i="141"/>
  <c r="AL91" i="141"/>
  <c r="AK23" i="141"/>
  <c r="AL23" i="141"/>
  <c r="AE119" i="141"/>
  <c r="AD94" i="141" l="1"/>
  <c r="AK94" i="141" s="1"/>
  <c r="Z93" i="141"/>
  <c r="Z115" i="141" s="1"/>
  <c r="Z117" i="141" s="1"/>
  <c r="AD119" i="141" s="1"/>
  <c r="Z97" i="141"/>
  <c r="AD97" i="141" s="1"/>
  <c r="AF46" i="141"/>
  <c r="AF90" i="141" s="1"/>
  <c r="AH39" i="141"/>
  <c r="AK46" i="141"/>
  <c r="AL46" i="141"/>
  <c r="AD93" i="141"/>
  <c r="AK90" i="141"/>
  <c r="AL90" i="141"/>
  <c r="AF128" i="141"/>
  <c r="AE126" i="141"/>
  <c r="AK93" i="141" l="1"/>
  <c r="AD115" i="141"/>
  <c r="AF93" i="141"/>
  <c r="AL93" i="141"/>
  <c r="AK97" i="141"/>
  <c r="AL97" i="141"/>
  <c r="AH90" i="141"/>
  <c r="AF97" i="141"/>
  <c r="AH97" i="141" s="1"/>
  <c r="AF94" i="141"/>
  <c r="AF115" i="141" l="1"/>
  <c r="AH93" i="141"/>
  <c r="AD123" i="141"/>
  <c r="AD117" i="141"/>
  <c r="AF120" i="141"/>
  <c r="AD121" i="141" l="1"/>
  <c r="AF121" i="141"/>
  <c r="AA122" i="141"/>
  <c r="AF123" i="141"/>
  <c r="AE124" i="141" s="1"/>
  <c r="AF117" i="141"/>
  <c r="AE122" i="141"/>
  <c r="AG115" i="141"/>
  <c r="AE121" i="141" l="1"/>
  <c r="AB122" i="141"/>
  <c r="AG117" i="141"/>
</calcChain>
</file>

<file path=xl/sharedStrings.xml><?xml version="1.0" encoding="utf-8"?>
<sst xmlns="http://schemas.openxmlformats.org/spreadsheetml/2006/main" count="457" uniqueCount="235">
  <si>
    <t>A. INFORMACIÓN GENERAL DE LA ENTIDAD</t>
  </si>
  <si>
    <t>Nombre</t>
  </si>
  <si>
    <t>DEPARTAMENTO ADMINISTRATIVO DE LA FUNCION PUBLICA</t>
  </si>
  <si>
    <t>Dirección</t>
  </si>
  <si>
    <t>Carrera 6 No. 12 - 62</t>
  </si>
  <si>
    <t>Teléfono</t>
  </si>
  <si>
    <t>Página web</t>
  </si>
  <si>
    <t>Misión y visión</t>
  </si>
  <si>
    <t>Perspectiva estratégica</t>
  </si>
  <si>
    <t xml:space="preserve">Somos la entidad líder del Sector Función Pública, comprometida con la gestión eficiente del Estado colombiano. Fomentamos el desarrollo de las instituciones y de su talento humano promoviendo en las entidades públicas colombianas una gestión efectiva e innovadora, con servidores públicos competentes e instituciones y procesos eficaces.
Nuestra vocación por el servicio y nuestra voluntad de fortalecer la confianza ciudadana nos hace una entidad única, comprometida con la creación de una administración pública más cercana y amable para todos. 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</si>
  <si>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</si>
  <si>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</si>
  <si>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</si>
  <si>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</si>
  <si>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</si>
  <si>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</si>
  <si>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</si>
  <si>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Códigos UNSPSC</t>
  </si>
  <si>
    <t>Fecha estimada de inicio de proceso de selección</t>
  </si>
  <si>
    <t xml:space="preserve">Modalidad de selección </t>
  </si>
  <si>
    <t>Fuente de los recursos</t>
  </si>
  <si>
    <t>Estado de solicitud de vigencias futuras</t>
  </si>
  <si>
    <t>Datos de contacto del responsable</t>
  </si>
  <si>
    <t>No. 
CTO</t>
  </si>
  <si>
    <t xml:space="preserve">FECHA DE SUSCRIPCION </t>
  </si>
  <si>
    <t>OBJETO</t>
  </si>
  <si>
    <t>TIPO DE CONTRATO</t>
  </si>
  <si>
    <t>FORMA DE PAGO</t>
  </si>
  <si>
    <t>REGISTRO PRESUPUESTAL</t>
  </si>
  <si>
    <t>ASEGURADORA</t>
  </si>
  <si>
    <t>FECHA DE APROBACION PÓLIZA</t>
  </si>
  <si>
    <t>PLAZO DE EJECUCION</t>
  </si>
  <si>
    <t>FECHA DE INICIO</t>
  </si>
  <si>
    <t>FECHA DE TERMINACION</t>
  </si>
  <si>
    <t xml:space="preserve">AREA DEL SUPERVISOR </t>
  </si>
  <si>
    <t>N/A</t>
  </si>
  <si>
    <t>www.funcionpublica.gov.co</t>
  </si>
  <si>
    <t>CERTIFICADO DE RUBRO PRESUPUESTAL</t>
  </si>
  <si>
    <t>RUBRO</t>
  </si>
  <si>
    <t>FECHA DE EXPEDICION POLIZA</t>
  </si>
  <si>
    <t>SUPERVISOR</t>
  </si>
  <si>
    <t>MEJORAMIENTO DE LA GESTION DE LAS POLITICAS PUBLICAS A TRAVES DE LAS TECNOLOGIAS DE INFORMACION TICS</t>
  </si>
  <si>
    <t>HONORARIOS</t>
  </si>
  <si>
    <t>FORTALECIMIENTO DE LOS SISTEMAS DE INFORMACIÓN DEL EMPLEO PÚBLICO EN COLOMBIA</t>
  </si>
  <si>
    <t>MEJORAMIENTO DE LA INFRAESTRUCTURA PROPIA DEL SECTOR</t>
  </si>
  <si>
    <t/>
  </si>
  <si>
    <t>DESARROLLO CAPACIDAD INSTITUCIONAL DE LAS ENTIDADES PÚBLICAS DEL ORDEN TERRITORIAL</t>
  </si>
  <si>
    <t>CSF</t>
  </si>
  <si>
    <t>Nación</t>
  </si>
  <si>
    <t>C</t>
  </si>
  <si>
    <t>MEJORAMIENTO TECNOLÓGICO Y OPERATIVO DE LA GESTIÓN DOCUMENTAL DEL DEPARTAMENTO ADMINISTRATIVO DE LA FUNCIÓN PÚBLICA</t>
  </si>
  <si>
    <t>MEJORAMIENTO FORTALECIMIENTO DE LA CAPACIDAD INSTITUCIONAL PARA EL DESARROLLO DE POLITICAS PUBLICAS. NACIONAL</t>
  </si>
  <si>
    <t>OTRAS TRANSFERENCIAS - PREVIO CONCEPTO DGPPN</t>
  </si>
  <si>
    <t>A</t>
  </si>
  <si>
    <t>ADQUISICION DE BIENES Y SERVICIOS</t>
  </si>
  <si>
    <t>APR. VIGENTE</t>
  </si>
  <si>
    <t>APR. ADICIONADA</t>
  </si>
  <si>
    <t>APR. INICIAL</t>
  </si>
  <si>
    <t>DESCRIPCION</t>
  </si>
  <si>
    <t>SIT</t>
  </si>
  <si>
    <t>REC</t>
  </si>
  <si>
    <t>FUENTE</t>
  </si>
  <si>
    <t>SOR
ORD</t>
  </si>
  <si>
    <t>ORD</t>
  </si>
  <si>
    <t>OBJ</t>
  </si>
  <si>
    <t>SUB
CTA</t>
  </si>
  <si>
    <t>CTA</t>
  </si>
  <si>
    <t>TIPO</t>
  </si>
  <si>
    <t>DEPARTAMENTO ADMINISTRATIVO DE LA FUNCIÓN PÚBLICA</t>
  </si>
  <si>
    <t>SUBTOTAL GASTOS GENERALES</t>
  </si>
  <si>
    <t>SUBTOTALES  GASTOS DE PERSONAL</t>
  </si>
  <si>
    <t>REPORTE PRESUPUESTO - PLAN ANUAL DE ADQUSICIONES</t>
  </si>
  <si>
    <t>SUBTOTAL TRANSFERENCIAS CORRIENTES</t>
  </si>
  <si>
    <t>SUBTOTAL PROYECTOS DE INVERSIÓN</t>
  </si>
  <si>
    <t>OTROS SERVICIOS PERSONALES INDIRECTOS</t>
  </si>
  <si>
    <t>COMPRA DE EQUIPO</t>
  </si>
  <si>
    <t>SOFTWARE</t>
  </si>
  <si>
    <t>TIQUETES AL EXTERIOR</t>
  </si>
  <si>
    <t>VIATICOS AL EXTERIOR</t>
  </si>
  <si>
    <t>TIQUETES AL INTERIOR</t>
  </si>
  <si>
    <t>VIATICOS AL INTERIOR</t>
  </si>
  <si>
    <t>MANTENIMIENTO SERVICIO EQUIPO DE NAVEGACION Y TRANSPORTE</t>
  </si>
  <si>
    <t>SERVICIO DE SEGURIDAD Y VIGILANCIA</t>
  </si>
  <si>
    <t>MANTENIMIENTO DE OTROS BIENES</t>
  </si>
  <si>
    <t>CORREO</t>
  </si>
  <si>
    <t>SERVICIOS DE TRANSMISION DE INFORMACION</t>
  </si>
  <si>
    <t>TRANSPORTE</t>
  </si>
  <si>
    <t>IMPRESOS Y PUBLICACIONES</t>
  </si>
  <si>
    <t>SUSCRIPCIONES</t>
  </si>
  <si>
    <t>SERVICIOS PUBLICOS</t>
  </si>
  <si>
    <t>ACUEDUCTO ALCANTARILLADO Y ASEO</t>
  </si>
  <si>
    <t>ENERGÍA</t>
  </si>
  <si>
    <t>TELEFONÍA MOVIL CELULAR</t>
  </si>
  <si>
    <t>SEGUROS</t>
  </si>
  <si>
    <t>COMUNICACIONES Y TRANSPORTES</t>
  </si>
  <si>
    <t>SEGURO DE INCENDIO</t>
  </si>
  <si>
    <t>OTROS SEGUROS</t>
  </si>
  <si>
    <t>ARRENDAMIENTOS</t>
  </si>
  <si>
    <t>ARRENDAMIENTOS DE BIENES INMUEBLES</t>
  </si>
  <si>
    <t>VIATICOS Y GASTOS DE VIAJE</t>
  </si>
  <si>
    <t>SERVICIOS DE BIENESTAR SOCIAL</t>
  </si>
  <si>
    <t>SERVICIOS PARA ESTIMULOS</t>
  </si>
  <si>
    <t>CAPACITACION, BIENESTAR SOCIAL Y ESTIMULOS</t>
  </si>
  <si>
    <t>MATERIALES Y SUMINISTROS</t>
  </si>
  <si>
    <t>COMBUSTIBLE Y LUBRICANTES</t>
  </si>
  <si>
    <t>DOTACIÓN</t>
  </si>
  <si>
    <t>LLANTAS Y ACCESORIOS</t>
  </si>
  <si>
    <t>PRODUCTOS DE ASEO Y LIMPIEZA</t>
  </si>
  <si>
    <t>PRODUCTOS DE CAFETERÍA Y RESTAURANTE</t>
  </si>
  <si>
    <t>OTROS MATERIALES Y SUMINISTROS</t>
  </si>
  <si>
    <t>SUBTOTAL MATERIALES Y SUMINISTROS</t>
  </si>
  <si>
    <t xml:space="preserve">MANTENIMIENTO </t>
  </si>
  <si>
    <t>SERVICIO DE ASEO</t>
  </si>
  <si>
    <t>SUBTOTAL MANTENIMIENTO</t>
  </si>
  <si>
    <t>SUBTOTAL COMPRA DE EQUIPO</t>
  </si>
  <si>
    <t>SUBTOTAL COMUNICACIONES Y TRANSPORTE</t>
  </si>
  <si>
    <t>SEGUROS EQUIPOS ELECTRICOS</t>
  </si>
  <si>
    <t>SUBTOTAL SEGUROS</t>
  </si>
  <si>
    <t>SEGURO SUSTRACCION Y HURTO</t>
  </si>
  <si>
    <t>TELEFONÍA FIJA, FAX Y OTROS</t>
  </si>
  <si>
    <t>SUBTOTAL SERVICIOS PUBLICOS</t>
  </si>
  <si>
    <t>SUBTOTAL ARRENDAMIENTOS</t>
  </si>
  <si>
    <t>SUBTOTAL VIATICOS Y GASTOS DE VIAJE</t>
  </si>
  <si>
    <t>SUBTOTAL SERVICIOS PERSONALES INDIRECTOS</t>
  </si>
  <si>
    <t>SUBTOTAL CAPACITACIÓN , BIENESTAR Y ESTÍMULOS</t>
  </si>
  <si>
    <t>SUBTOTAL FUNCIONAMIENTO</t>
  </si>
  <si>
    <t>SUBTOTAL INVERSIÓN</t>
  </si>
  <si>
    <t>GRAN TOTAL</t>
  </si>
  <si>
    <t>Duración estimada del contrato  en meses</t>
  </si>
  <si>
    <t>NACIÓN</t>
  </si>
  <si>
    <t xml:space="preserve"> </t>
  </si>
  <si>
    <t>PAGOS NO ASOCIADOS A CONTRATOS</t>
  </si>
  <si>
    <t>EDICION DE LIBROS,REVISTAS,ESCRITOS Y TRABAJOS TIPOGRAFICOS</t>
  </si>
  <si>
    <t>ADQUISICION DE LIBROS Y REVISTAS</t>
  </si>
  <si>
    <t>EJECUCIÓN VIGENCIA 2013</t>
  </si>
  <si>
    <t>EJECUCIÓN VIGENCIA 2014</t>
  </si>
  <si>
    <t>EJECUCIÓN VIGENCIA 2015</t>
  </si>
  <si>
    <t>EQUIPO DE SISTEMAS</t>
  </si>
  <si>
    <t>MOBILIARIO Y ENSERES</t>
  </si>
  <si>
    <t>SUBTOTAL MUEBLES Y ENSERES</t>
  </si>
  <si>
    <t>UTENSILIOS DE CAFETERÍA</t>
  </si>
  <si>
    <t>ARRENDAMIENTOS DE BIENES MUEBLES</t>
  </si>
  <si>
    <t>SUBTOTAL IMPRESOS Y PUBLICACIONES</t>
  </si>
  <si>
    <t>SERVICIOS DE CAPACITACIÓN</t>
  </si>
  <si>
    <t>EQUIPO DE COMUNICACIONES</t>
  </si>
  <si>
    <t>EQUIPO Y MAQUINARIA PARA OFICINA</t>
  </si>
  <si>
    <t>PAPELERÍA UTILES DE ESCRITORIO Y OFICINA (INCLUYE TONER )</t>
  </si>
  <si>
    <t>IMPUESTOS Y MULTAS</t>
  </si>
  <si>
    <t>IMPUESTO PREDIAL</t>
  </si>
  <si>
    <t>SALDO PARA COMPROMETER</t>
  </si>
  <si>
    <t>IMPUESTO DE VEHÍCULOS</t>
  </si>
  <si>
    <t>SUBTOTAL IMPUESTOS Y MULTAS</t>
  </si>
  <si>
    <t>MENOS APR. REDUCIDA(AZUL APROPIAC BLOQUEADA)</t>
  </si>
  <si>
    <t>PRUEBA VALORES</t>
  </si>
  <si>
    <t>Cantidad estimada</t>
  </si>
  <si>
    <t>Unidad de Medida</t>
  </si>
  <si>
    <t>OBSERVACIONES</t>
  </si>
  <si>
    <t>DIFERENCIA VALORES DE REGISTRO EN PAA</t>
  </si>
  <si>
    <t>VALORES CONTRATADOS  DEL PAA</t>
  </si>
  <si>
    <t>DIFERENCIA</t>
  </si>
  <si>
    <t>VALOR INICIAL REGISTRO PAA</t>
  </si>
  <si>
    <t>INCLUIR EN TRASLADO 
   $8 MILLONES. PORQUE EL VALOR PROMEDIO ES DE $76.000.000</t>
  </si>
  <si>
    <t>VALOR NETO DEL CONTRATO</t>
  </si>
  <si>
    <t xml:space="preserve">CONTRATISTA </t>
  </si>
  <si>
    <t>ADQUISICIÓN BIENES Y SERVICIOS</t>
  </si>
  <si>
    <t>SERVICIOS PERSONALES INDIRECTOS (PARA PAA)</t>
  </si>
  <si>
    <t>SALDO PARA GASTOS</t>
  </si>
  <si>
    <t xml:space="preserve">GRAN TOTAL </t>
  </si>
  <si>
    <t>Somos la entidad líder del Sector Función Pública, comprometida con la gestión eficiente del Estado colombiano. Fomentamos el desarrollo de las instituciones y de su talento humano promoviendo en las entidades públicas colombianas una gestión efectiva e i</t>
  </si>
  <si>
    <t>CDP INICIAL DE CAJA MENOR</t>
  </si>
  <si>
    <t>REINTEGROS CAJA MENOR (Manual)</t>
  </si>
  <si>
    <t>PRUEBAS</t>
  </si>
  <si>
    <t>ADICION A CONTRATOS Y CIRCULAR 01 2016 VIATICOS</t>
  </si>
  <si>
    <t>Descripción</t>
  </si>
  <si>
    <t>% PROMEDIO DE AVANCE EN LA EJECUCIÓN DEL PAA.</t>
  </si>
  <si>
    <t>SALDO TOTAL  DISPONIBLE DEL PROYECTO</t>
  </si>
  <si>
    <t>% EJECUCIÓN del PAA POR RUBRO</t>
  </si>
  <si>
    <t>SUBTOTAL POR PROGRAMAR EN EL PAA</t>
  </si>
  <si>
    <t>REPUESTOS</t>
  </si>
  <si>
    <t>% EJECUCIÓN  POR RUBRO</t>
  </si>
  <si>
    <t>OTROS SUBRUBROS PENDIENTES DE EJECUTAR</t>
  </si>
  <si>
    <t>OTROS GASTOS POR ADQUISICIÓN DE SERVICIOS</t>
  </si>
  <si>
    <t>VALOR REGISTRADO EN PAA PENDIENTE DE CONTRATAR</t>
  </si>
  <si>
    <t>INVERSION</t>
  </si>
  <si>
    <t>MULTAS</t>
  </si>
  <si>
    <t>NECESIDADES PARA AJUSTE PRESUPUESTAL</t>
  </si>
  <si>
    <t>SUBTOTAL OTROS GASTOS POR ADQUIS. BIENES</t>
  </si>
  <si>
    <t>SUMAS</t>
  </si>
  <si>
    <t>pruebas</t>
  </si>
  <si>
    <t>RUBROS PRESUPUESTALES - PAA</t>
  </si>
  <si>
    <t>PLAN ANUAL DE ADQUISICIONES 2016</t>
  </si>
  <si>
    <t>% EJECUCIÓN DEL PAA POR RUBRO</t>
  </si>
  <si>
    <t>PROPUESTA TRASLADOS
   ACREDITAR            I       CONTRAACRED</t>
  </si>
  <si>
    <t>ADICION  O REDUCCION AL CONTRATO EN $</t>
  </si>
  <si>
    <t xml:space="preserve">MANTENIMIENTO EQUIPO COMUNICACIÓN Y COMPUTACION </t>
  </si>
  <si>
    <t xml:space="preserve">MANTENIMIENTO DE BIENES MUEBLES, EQUIPOS Y ENSERES </t>
  </si>
  <si>
    <t>OTRAS COMPRAS DE EQUIPO</t>
  </si>
  <si>
    <t>TOPES PARA REINTEGRO  AÑO 2017</t>
  </si>
  <si>
    <t>MENOS GASTOS CAJA MENOR 2017</t>
  </si>
  <si>
    <t>MENOS VIGENCIAS FUTURAS 2017</t>
  </si>
  <si>
    <t xml:space="preserve">Rubros </t>
  </si>
  <si>
    <t>Valor  total estimado</t>
  </si>
  <si>
    <t>Valor total estimado en la vigencia</t>
  </si>
  <si>
    <t>¿Requiere vigencias futuras?</t>
  </si>
  <si>
    <t xml:space="preserve">OTROS GASTOS POR IMPRESOS Y PUBLICACIONES </t>
  </si>
  <si>
    <t>Julián Mauricio Martínez Alvarado - Coordinadora Grupo Gestion Administrativa 
Doris Atahualpa Polanco - Coordinadora Grupo de Gestión Contractual</t>
  </si>
  <si>
    <t>Total comprometido</t>
  </si>
  <si>
    <t>1498</t>
  </si>
  <si>
    <t>1996</t>
  </si>
  <si>
    <t>VALOR NETO DEL CONTRATO VIGENCIA 2017</t>
  </si>
  <si>
    <t>VALOR TOTAL DEL CTO2</t>
  </si>
  <si>
    <t>JULIÁN MAURICIO MARTÍNEZ ALVARADO
Coordinador Grupo Gestión Administrativa</t>
  </si>
  <si>
    <t>10 y 13</t>
  </si>
  <si>
    <t>SEGURO RESPONSABILIDAD CIVIL</t>
  </si>
  <si>
    <t>SSF</t>
  </si>
  <si>
    <t>papeleria y toner segundo semestre</t>
  </si>
  <si>
    <t>MANTENIMIENTO DE BIENES INMUEBLES</t>
  </si>
  <si>
    <t>OTROS COMUNICACIONES Y TRANSPORTE</t>
  </si>
  <si>
    <t>B</t>
  </si>
  <si>
    <t>VALORES PARA PAC FUNCIONAM</t>
  </si>
  <si>
    <t>VALORES PARA PAC INVERSION</t>
  </si>
  <si>
    <t>PLA</t>
  </si>
  <si>
    <t>otras publicaciones</t>
  </si>
  <si>
    <t>adicionar contrato de vehiculos</t>
  </si>
  <si>
    <t>xx/xx/xxxx</t>
  </si>
  <si>
    <t>No de Orden o línea</t>
  </si>
  <si>
    <t>Dependencia o área</t>
  </si>
  <si>
    <t xml:space="preserve">
SECRETARIA GENERAL</t>
  </si>
  <si>
    <t xml:space="preserve">
COORDINADOR GRUPO GESTIÓN ADMINISTRATIVA</t>
  </si>
  <si>
    <t>Plan anual de adquisiciones</t>
  </si>
  <si>
    <t>Plan anual de adquisiciones ____________</t>
  </si>
  <si>
    <t xml:space="preserve">El 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</si>
  <si>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Producto (Inversión)</t>
  </si>
  <si>
    <t>Vigencia 202X</t>
  </si>
  <si>
    <r>
      <t>Funcionamiento:</t>
    </r>
    <r>
      <rPr>
        <sz val="18"/>
        <color indexed="8"/>
        <rFont val="Helvetica"/>
      </rPr>
      <t xml:space="preserve"> $XXXXXXXXX
Inversión CSF: $XXXXXXXX     SSF:$XXXXXXXX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</si>
</sst>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_(&quot;$&quot;\ * #,##0_);_(&quot;$&quot;\ * \(#,##0\);_(&quot;$&quot;\ * &quot;-&quot;??_);_(@_)"/>
    <numFmt numFmtId="170" formatCode="_([$$-240A]\ * #,##0.00_);_([$$-240A]\ * \(#,##0.00\);_([$$-240A]\ * &quot;-&quot;??_);_(@_)"/>
    <numFmt numFmtId="171" formatCode="#,##0.00_ ;\-#,##0.00\ "/>
    <numFmt numFmtId="172" formatCode="#,###\ &quot;MESES&quot;"/>
    <numFmt numFmtId="173" formatCode="&quot;$&quot;\ #,##0.00"/>
    <numFmt numFmtId="174" formatCode="_ &quot;$&quot;\ * #,##0.00_ ;_ &quot;$&quot;\ * \-#,##0.00_ ;_ &quot;$&quot;\ * &quot;-&quot;??_ ;_ @_ "/>
    <numFmt numFmtId="175" formatCode="[$-1240A]&quot;$&quot;\ #,##0.00;\(&quot;$&quot;\ #,##0.00\)"/>
    <numFmt numFmtId="176" formatCode="0.000%"/>
    <numFmt numFmtId="177" formatCode="_-&quot;$&quot;* #,##0.00_-;\-&quot;$&quot;* #,##0.00_-;_-&quot;$&quot;* &quot;-&quot;_-;_-@_-"/>
    <numFmt numFmtId="178" formatCode="_-[$$-240A]* #,##0.00_-;\-[$$-240A]* #,##0.00_-;_-[$$-240A]* &quot;-&quot;??_-;_-@_-"/>
    <numFmt numFmtId="179" formatCode="_-[$$-240A]\ * #,##0.00_-;\-[$$-240A]\ * #,##0.00_-;_-[$$-240A]\ * &quot;-&quot;??_-;_-@_-"/>
  </numFmts>
  <fonts count="1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b/>
      <sz val="20"/>
      <name val="Arial"/>
      <family val="2"/>
    </font>
    <font>
      <sz val="12"/>
      <name val="Calibri"/>
      <family val="2"/>
    </font>
    <font>
      <b/>
      <sz val="9"/>
      <name val="Times New Roman"/>
      <family val="1"/>
    </font>
    <font>
      <b/>
      <sz val="16"/>
      <name val="Calibri"/>
      <family val="2"/>
    </font>
    <font>
      <sz val="8"/>
      <name val="Times New Roman"/>
      <family val="1"/>
    </font>
    <font>
      <sz val="9"/>
      <name val="Calibri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name val="Calibri"/>
      <family val="2"/>
    </font>
    <font>
      <sz val="20"/>
      <name val="Calibri"/>
      <family val="2"/>
    </font>
    <font>
      <b/>
      <sz val="18"/>
      <name val="Arial"/>
      <family val="2"/>
    </font>
    <font>
      <b/>
      <sz val="20"/>
      <name val="Calibri"/>
      <family val="2"/>
    </font>
    <font>
      <b/>
      <sz val="22"/>
      <name val="Calibri"/>
      <family val="2"/>
    </font>
    <font>
      <sz val="16"/>
      <name val="Arial"/>
      <family val="2"/>
    </font>
    <font>
      <sz val="16"/>
      <name val="Calibri"/>
      <family val="2"/>
    </font>
    <font>
      <b/>
      <sz val="14"/>
      <name val="Calibri"/>
      <family val="2"/>
    </font>
    <font>
      <sz val="18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9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Calibri"/>
      <family val="2"/>
      <scheme val="minor"/>
    </font>
    <font>
      <sz val="18"/>
      <color theme="0"/>
      <name val="Calibri"/>
      <family val="2"/>
    </font>
    <font>
      <sz val="18"/>
      <color theme="0"/>
      <name val="Arial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Calibri"/>
      <family val="2"/>
    </font>
    <font>
      <b/>
      <sz val="11"/>
      <color theme="1"/>
      <name val="Arial"/>
      <family val="2"/>
    </font>
    <font>
      <b/>
      <sz val="16"/>
      <name val="Calibri"/>
      <family val="2"/>
      <scheme val="minor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0"/>
      <color theme="0"/>
      <name val="Calibri"/>
      <family val="2"/>
    </font>
    <font>
      <sz val="20"/>
      <color theme="1"/>
      <name val="Calibri"/>
      <family val="2"/>
    </font>
    <font>
      <sz val="16"/>
      <color rgb="FF000000"/>
      <name val="Times New Roman"/>
      <family val="1"/>
    </font>
    <font>
      <sz val="14"/>
      <color theme="0"/>
      <name val="Arial"/>
      <family val="2"/>
    </font>
    <font>
      <sz val="14"/>
      <color theme="0"/>
      <name val="Calibri"/>
      <family val="2"/>
    </font>
    <font>
      <b/>
      <sz val="8"/>
      <color theme="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1"/>
      <color rgb="FF002060"/>
      <name val="Calibri"/>
      <family val="2"/>
    </font>
    <font>
      <b/>
      <sz val="11"/>
      <color rgb="FF002060"/>
      <name val="Arial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sz val="18"/>
      <color rgb="FFFF0000"/>
      <name val="Arial"/>
      <family val="2"/>
    </font>
    <font>
      <sz val="12"/>
      <color rgb="FF002060"/>
      <name val="Calibri"/>
      <family val="2"/>
      <scheme val="minor"/>
    </font>
    <font>
      <b/>
      <sz val="18"/>
      <color theme="5" tint="-0.499984740745262"/>
      <name val="Arial"/>
      <family val="2"/>
    </font>
    <font>
      <b/>
      <sz val="18"/>
      <color rgb="FFC00000"/>
      <name val="Arial"/>
      <family val="2"/>
    </font>
    <font>
      <sz val="18"/>
      <color theme="1"/>
      <name val="Arial"/>
      <family val="2"/>
    </font>
    <font>
      <sz val="18"/>
      <color rgb="FF000000"/>
      <name val="Times New Roman"/>
      <family val="1"/>
    </font>
    <font>
      <sz val="18"/>
      <color theme="0"/>
      <name val="Times New Roman"/>
      <family val="1"/>
    </font>
    <font>
      <sz val="16"/>
      <color theme="5" tint="-0.249977111117893"/>
      <name val="Arial"/>
      <family val="2"/>
    </font>
    <font>
      <sz val="18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theme="5" tint="-0.499984740745262"/>
      <name val="Arial"/>
      <family val="2"/>
    </font>
    <font>
      <b/>
      <sz val="16"/>
      <color theme="0"/>
      <name val="Calibri"/>
      <family val="2"/>
      <scheme val="minor"/>
    </font>
    <font>
      <b/>
      <sz val="28"/>
      <color theme="7" tint="-0.249977111117893"/>
      <name val="Calibri"/>
      <family val="2"/>
      <scheme val="minor"/>
    </font>
    <font>
      <b/>
      <sz val="28"/>
      <color rgb="FF3366CC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color rgb="FF0033CC"/>
      <name val="Helvetica"/>
    </font>
    <font>
      <sz val="20"/>
      <color theme="1"/>
      <name val="Helvetica"/>
    </font>
    <font>
      <b/>
      <sz val="28"/>
      <color theme="9" tint="-0.499984740745262"/>
      <name val="Helvetica"/>
    </font>
    <font>
      <sz val="11"/>
      <color rgb="FFFF0000"/>
      <name val="Helvetica"/>
    </font>
    <font>
      <sz val="11"/>
      <color theme="1"/>
      <name val="Helvetica"/>
    </font>
    <font>
      <sz val="12"/>
      <color theme="1"/>
      <name val="Helvetica"/>
    </font>
    <font>
      <b/>
      <sz val="20"/>
      <color rgb="FFFF0000"/>
      <name val="Helvetica"/>
    </font>
    <font>
      <sz val="14"/>
      <color theme="1"/>
      <name val="Helvetica"/>
    </font>
    <font>
      <b/>
      <sz val="11"/>
      <color theme="1"/>
      <name val="Helvetica"/>
    </font>
    <font>
      <u/>
      <sz val="11"/>
      <color theme="10"/>
      <name val="Helvetica"/>
    </font>
    <font>
      <sz val="11"/>
      <name val="Helvetica"/>
    </font>
    <font>
      <sz val="11"/>
      <color theme="0"/>
      <name val="Helvetica"/>
    </font>
    <font>
      <sz val="18"/>
      <color theme="1"/>
      <name val="Helvetica"/>
    </font>
    <font>
      <b/>
      <sz val="48"/>
      <color theme="1"/>
      <name val="Helvetica"/>
    </font>
    <font>
      <b/>
      <sz val="12"/>
      <color theme="1"/>
      <name val="Helvetica"/>
    </font>
    <font>
      <b/>
      <sz val="26"/>
      <color rgb="FFFF0000"/>
      <name val="Helvetica"/>
    </font>
    <font>
      <b/>
      <sz val="18"/>
      <color rgb="FFFF0000"/>
      <name val="Helvetica"/>
    </font>
    <font>
      <b/>
      <sz val="14"/>
      <color rgb="FFFF0000"/>
      <name val="Helvetica"/>
    </font>
    <font>
      <b/>
      <sz val="16"/>
      <name val="Helvetica"/>
    </font>
    <font>
      <b/>
      <sz val="18"/>
      <color theme="5" tint="-0.499984740745262"/>
      <name val="Helvetica"/>
    </font>
    <font>
      <b/>
      <sz val="15"/>
      <color rgb="FF002060"/>
      <name val="Helvetica"/>
    </font>
    <font>
      <sz val="15"/>
      <color rgb="FF002060"/>
      <name val="Helvetica"/>
    </font>
    <font>
      <b/>
      <sz val="20"/>
      <color rgb="FF002060"/>
      <name val="Helvetica"/>
    </font>
    <font>
      <b/>
      <strike/>
      <sz val="18"/>
      <color theme="5" tint="-0.499984740745262"/>
      <name val="Helvetica"/>
    </font>
    <font>
      <b/>
      <sz val="20"/>
      <color theme="1"/>
      <name val="Helvetica"/>
    </font>
    <font>
      <b/>
      <sz val="15"/>
      <name val="Helvetica"/>
    </font>
    <font>
      <sz val="15"/>
      <color theme="1"/>
      <name val="Helvetica"/>
    </font>
    <font>
      <b/>
      <sz val="20"/>
      <name val="Helvetica"/>
    </font>
    <font>
      <sz val="15"/>
      <name val="Helvetica"/>
    </font>
    <font>
      <b/>
      <sz val="16"/>
      <color rgb="FFFF0000"/>
      <name val="Helvetica"/>
    </font>
    <font>
      <b/>
      <sz val="18"/>
      <name val="Helvetica"/>
    </font>
    <font>
      <b/>
      <sz val="22"/>
      <color rgb="FF002060"/>
      <name val="Helvetica"/>
    </font>
    <font>
      <sz val="12"/>
      <color rgb="FF002060"/>
      <name val="Helvetica"/>
    </font>
    <font>
      <sz val="14"/>
      <name val="Helvetica"/>
    </font>
    <font>
      <sz val="12"/>
      <name val="Helvetica"/>
    </font>
    <font>
      <sz val="20"/>
      <color theme="1" tint="0.34998626667073579"/>
      <name val="Helvetica"/>
    </font>
    <font>
      <b/>
      <sz val="18"/>
      <color theme="1"/>
      <name val="Helvetica"/>
    </font>
    <font>
      <b/>
      <sz val="20"/>
      <color theme="1" tint="0.34998626667073579"/>
      <name val="Helvetica"/>
    </font>
    <font>
      <sz val="18"/>
      <name val="Helvetica"/>
    </font>
    <font>
      <sz val="18"/>
      <color indexed="8"/>
      <name val="Helvetica"/>
    </font>
  </fonts>
  <fills count="3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">
    <xf numFmtId="0" fontId="0" fillId="0" borderId="0"/>
    <xf numFmtId="0" fontId="35" fillId="2" borderId="0" applyNumberFormat="0" applyBorder="0" applyAlignment="0" applyProtection="0"/>
    <xf numFmtId="0" fontId="37" fillId="0" borderId="0" applyNumberFormat="0" applyFill="0" applyBorder="0" applyAlignment="0" applyProtection="0"/>
    <xf numFmtId="41" fontId="34" fillId="0" borderId="0" applyFont="0" applyFill="0" applyBorder="0" applyAlignment="0" applyProtection="0"/>
    <xf numFmtId="165" fontId="38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4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8" fillId="0" borderId="0"/>
    <xf numFmtId="0" fontId="2" fillId="0" borderId="0"/>
    <xf numFmtId="0" fontId="2" fillId="0" borderId="0"/>
    <xf numFmtId="9" fontId="34" fillId="0" borderId="0" applyFont="0" applyFill="0" applyBorder="0" applyAlignment="0" applyProtection="0"/>
  </cellStyleXfs>
  <cellXfs count="652">
    <xf numFmtId="0" fontId="0" fillId="0" borderId="0" xfId="0"/>
    <xf numFmtId="0" fontId="0" fillId="0" borderId="0" xfId="0" applyFont="1" applyFill="1"/>
    <xf numFmtId="0" fontId="3" fillId="0" borderId="0" xfId="15" applyFont="1" applyFill="1" applyBorder="1"/>
    <xf numFmtId="39" fontId="3" fillId="0" borderId="0" xfId="15" applyNumberFormat="1" applyFont="1" applyFill="1" applyBorder="1"/>
    <xf numFmtId="39" fontId="3" fillId="0" borderId="1" xfId="15" applyNumberFormat="1" applyFont="1" applyFill="1" applyBorder="1"/>
    <xf numFmtId="0" fontId="5" fillId="0" borderId="0" xfId="15" applyFont="1" applyFill="1" applyBorder="1"/>
    <xf numFmtId="0" fontId="3" fillId="0" borderId="1" xfId="15" applyFont="1" applyFill="1" applyBorder="1"/>
    <xf numFmtId="0" fontId="6" fillId="4" borderId="0" xfId="15" applyFont="1" applyFill="1" applyBorder="1" applyAlignment="1">
      <alignment horizontal="center" vertical="center"/>
    </xf>
    <xf numFmtId="39" fontId="4" fillId="0" borderId="1" xfId="15" applyNumberFormat="1" applyFont="1" applyFill="1" applyBorder="1"/>
    <xf numFmtId="0" fontId="3" fillId="3" borderId="0" xfId="15" applyFont="1" applyFill="1" applyBorder="1"/>
    <xf numFmtId="0" fontId="3" fillId="0" borderId="2" xfId="15" applyFont="1" applyFill="1" applyBorder="1"/>
    <xf numFmtId="0" fontId="3" fillId="0" borderId="1" xfId="15" applyFont="1" applyFill="1" applyBorder="1" applyAlignment="1">
      <alignment horizontal="center" vertical="center" wrapText="1"/>
    </xf>
    <xf numFmtId="39" fontId="4" fillId="0" borderId="0" xfId="15" applyNumberFormat="1" applyFont="1" applyFill="1" applyBorder="1"/>
    <xf numFmtId="0" fontId="4" fillId="0" borderId="0" xfId="15" applyFont="1" applyFill="1" applyBorder="1"/>
    <xf numFmtId="0" fontId="4" fillId="5" borderId="0" xfId="15" applyFont="1" applyFill="1" applyBorder="1"/>
    <xf numFmtId="39" fontId="4" fillId="3" borderId="0" xfId="15" applyNumberFormat="1" applyFont="1" applyFill="1" applyBorder="1"/>
    <xf numFmtId="0" fontId="4" fillId="3" borderId="0" xfId="15" applyFont="1" applyFill="1" applyBorder="1" applyAlignment="1">
      <alignment horizontal="center" vertical="center"/>
    </xf>
    <xf numFmtId="0" fontId="4" fillId="3" borderId="0" xfId="15" applyFont="1" applyFill="1" applyBorder="1"/>
    <xf numFmtId="0" fontId="3" fillId="0" borderId="0" xfId="15" applyFont="1" applyFill="1" applyBorder="1" applyAlignment="1">
      <alignment horizontal="center"/>
    </xf>
    <xf numFmtId="0" fontId="4" fillId="0" borderId="1" xfId="15" applyFont="1" applyFill="1" applyBorder="1" applyAlignment="1">
      <alignment horizontal="center" vertical="center" wrapText="1"/>
    </xf>
    <xf numFmtId="39" fontId="4" fillId="6" borderId="1" xfId="15" applyNumberFormat="1" applyFont="1" applyFill="1" applyBorder="1" applyAlignment="1">
      <alignment wrapText="1"/>
    </xf>
    <xf numFmtId="171" fontId="4" fillId="3" borderId="0" xfId="15" applyNumberFormat="1" applyFont="1" applyFill="1" applyBorder="1"/>
    <xf numFmtId="0" fontId="3" fillId="0" borderId="0" xfId="15" applyFont="1" applyFill="1" applyBorder="1" applyAlignment="1"/>
    <xf numFmtId="0" fontId="3" fillId="7" borderId="0" xfId="15" applyFont="1" applyFill="1" applyBorder="1"/>
    <xf numFmtId="0" fontId="4" fillId="7" borderId="1" xfId="15" applyFont="1" applyFill="1" applyBorder="1" applyAlignment="1">
      <alignment horizontal="center" vertical="center" wrapText="1"/>
    </xf>
    <xf numFmtId="0" fontId="5" fillId="7" borderId="0" xfId="15" applyFont="1" applyFill="1" applyBorder="1"/>
    <xf numFmtId="39" fontId="4" fillId="10" borderId="0" xfId="15" applyNumberFormat="1" applyFont="1" applyFill="1" applyBorder="1"/>
    <xf numFmtId="0" fontId="20" fillId="8" borderId="1" xfId="15" applyFont="1" applyFill="1" applyBorder="1" applyAlignment="1">
      <alignment horizontal="center" vertical="center" wrapText="1"/>
    </xf>
    <xf numFmtId="0" fontId="20" fillId="3" borderId="0" xfId="15" applyFont="1" applyFill="1" applyBorder="1"/>
    <xf numFmtId="0" fontId="20" fillId="0" borderId="0" xfId="15" applyFont="1" applyFill="1" applyBorder="1"/>
    <xf numFmtId="0" fontId="20" fillId="9" borderId="0" xfId="15" applyFont="1" applyFill="1" applyBorder="1"/>
    <xf numFmtId="0" fontId="41" fillId="8" borderId="0" xfId="15" applyFont="1" applyFill="1" applyBorder="1"/>
    <xf numFmtId="0" fontId="20" fillId="12" borderId="0" xfId="15" applyFont="1" applyFill="1" applyBorder="1"/>
    <xf numFmtId="39" fontId="20" fillId="3" borderId="5" xfId="15" applyNumberFormat="1" applyFont="1" applyFill="1" applyBorder="1" applyAlignment="1">
      <alignment horizontal="right" vertical="center"/>
    </xf>
    <xf numFmtId="39" fontId="16" fillId="3" borderId="5" xfId="15" applyNumberFormat="1" applyFont="1" applyFill="1" applyBorder="1" applyAlignment="1">
      <alignment horizontal="right" vertical="center"/>
    </xf>
    <xf numFmtId="0" fontId="5" fillId="0" borderId="5" xfId="15" applyFont="1" applyFill="1" applyBorder="1"/>
    <xf numFmtId="0" fontId="3" fillId="0" borderId="0" xfId="15" applyFont="1" applyFill="1" applyBorder="1" applyAlignment="1">
      <alignment horizontal="center" vertical="center"/>
    </xf>
    <xf numFmtId="0" fontId="20" fillId="8" borderId="1" xfId="15" applyFont="1" applyFill="1" applyBorder="1" applyAlignment="1">
      <alignment horizontal="center" vertical="center"/>
    </xf>
    <xf numFmtId="39" fontId="4" fillId="10" borderId="0" xfId="15" applyNumberFormat="1" applyFont="1" applyFill="1" applyBorder="1" applyAlignment="1">
      <alignment horizontal="center" vertical="center"/>
    </xf>
    <xf numFmtId="0" fontId="3" fillId="0" borderId="1" xfId="15" applyFont="1" applyFill="1" applyBorder="1" applyAlignment="1">
      <alignment horizontal="center" vertical="center"/>
    </xf>
    <xf numFmtId="0" fontId="3" fillId="7" borderId="1" xfId="15" applyFont="1" applyFill="1" applyBorder="1" applyAlignment="1">
      <alignment horizontal="center" vertical="center"/>
    </xf>
    <xf numFmtId="0" fontId="5" fillId="0" borderId="1" xfId="15" applyFont="1" applyFill="1" applyBorder="1" applyAlignment="1">
      <alignment horizontal="center" vertical="center"/>
    </xf>
    <xf numFmtId="0" fontId="5" fillId="0" borderId="0" xfId="15" applyFont="1" applyFill="1" applyBorder="1" applyAlignment="1">
      <alignment horizontal="center" vertical="center"/>
    </xf>
    <xf numFmtId="4" fontId="1" fillId="0" borderId="0" xfId="15" applyNumberFormat="1" applyFont="1" applyFill="1" applyBorder="1" applyAlignment="1" applyProtection="1">
      <alignment horizontal="center"/>
    </xf>
    <xf numFmtId="0" fontId="45" fillId="4" borderId="6" xfId="0" applyFont="1" applyFill="1" applyBorder="1" applyAlignment="1">
      <alignment horizontal="center" vertical="center" wrapText="1"/>
    </xf>
    <xf numFmtId="39" fontId="3" fillId="8" borderId="1" xfId="15" applyNumberFormat="1" applyFont="1" applyFill="1" applyBorder="1" applyAlignment="1">
      <alignment horizontal="center" vertical="center"/>
    </xf>
    <xf numFmtId="39" fontId="4" fillId="3" borderId="1" xfId="15" applyNumberFormat="1" applyFont="1" applyFill="1" applyBorder="1" applyAlignment="1">
      <alignment horizontal="center" vertical="center" wrapText="1"/>
    </xf>
    <xf numFmtId="0" fontId="3" fillId="3" borderId="1" xfId="15" applyFont="1" applyFill="1" applyBorder="1" applyAlignment="1">
      <alignment horizontal="center" vertical="center"/>
    </xf>
    <xf numFmtId="39" fontId="22" fillId="12" borderId="1" xfId="15" applyNumberFormat="1" applyFont="1" applyFill="1" applyBorder="1" applyAlignment="1">
      <alignment horizontal="center" vertical="center" wrapText="1"/>
    </xf>
    <xf numFmtId="39" fontId="22" fillId="3" borderId="5" xfId="15" applyNumberFormat="1" applyFont="1" applyFill="1" applyBorder="1" applyAlignment="1">
      <alignment horizontal="right" vertical="center"/>
    </xf>
    <xf numFmtId="10" fontId="22" fillId="0" borderId="1" xfId="15" applyNumberFormat="1" applyFont="1" applyFill="1" applyBorder="1" applyAlignment="1">
      <alignment horizontal="center" vertical="center"/>
    </xf>
    <xf numFmtId="10" fontId="46" fillId="17" borderId="1" xfId="15" applyNumberFormat="1" applyFont="1" applyFill="1" applyBorder="1" applyAlignment="1">
      <alignment horizontal="center" vertical="center"/>
    </xf>
    <xf numFmtId="39" fontId="47" fillId="8" borderId="1" xfId="15" applyNumberFormat="1" applyFont="1" applyFill="1" applyBorder="1" applyAlignment="1">
      <alignment horizontal="right" vertical="center" wrapText="1" readingOrder="1"/>
    </xf>
    <xf numFmtId="39" fontId="46" fillId="3" borderId="5" xfId="15" applyNumberFormat="1" applyFont="1" applyFill="1" applyBorder="1" applyAlignment="1">
      <alignment horizontal="right" vertical="center"/>
    </xf>
    <xf numFmtId="0" fontId="3" fillId="3" borderId="0" xfId="15" applyFont="1" applyFill="1" applyBorder="1" applyAlignment="1">
      <alignment horizontal="center" vertical="center"/>
    </xf>
    <xf numFmtId="10" fontId="22" fillId="3" borderId="0" xfId="15" applyNumberFormat="1" applyFont="1" applyFill="1" applyBorder="1" applyAlignment="1">
      <alignment horizontal="center" vertical="center"/>
    </xf>
    <xf numFmtId="10" fontId="22" fillId="3" borderId="0" xfId="18" applyNumberFormat="1" applyFont="1" applyFill="1" applyBorder="1" applyAlignment="1">
      <alignment horizontal="center" vertical="center"/>
    </xf>
    <xf numFmtId="10" fontId="49" fillId="3" borderId="0" xfId="15" applyNumberFormat="1" applyFont="1" applyFill="1" applyBorder="1" applyAlignment="1">
      <alignment horizontal="center" vertical="center"/>
    </xf>
    <xf numFmtId="10" fontId="46" fillId="3" borderId="0" xfId="15" applyNumberFormat="1" applyFont="1" applyFill="1" applyBorder="1" applyAlignment="1">
      <alignment horizontal="center" vertical="center"/>
    </xf>
    <xf numFmtId="0" fontId="22" fillId="3" borderId="0" xfId="15" applyFont="1" applyFill="1" applyBorder="1" applyAlignment="1">
      <alignment horizontal="center" vertical="center"/>
    </xf>
    <xf numFmtId="39" fontId="25" fillId="3" borderId="0" xfId="15" applyNumberFormat="1" applyFont="1" applyFill="1" applyBorder="1" applyAlignment="1">
      <alignment horizontal="center" vertical="center" wrapText="1"/>
    </xf>
    <xf numFmtId="10" fontId="23" fillId="3" borderId="0" xfId="15" applyNumberFormat="1" applyFont="1" applyFill="1" applyBorder="1" applyAlignment="1">
      <alignment horizontal="center" vertical="center"/>
    </xf>
    <xf numFmtId="10" fontId="46" fillId="3" borderId="0" xfId="18" applyNumberFormat="1" applyFont="1" applyFill="1" applyBorder="1" applyAlignment="1">
      <alignment horizontal="center" vertical="center"/>
    </xf>
    <xf numFmtId="10" fontId="50" fillId="3" borderId="0" xfId="15" applyNumberFormat="1" applyFont="1" applyFill="1" applyBorder="1" applyAlignment="1">
      <alignment horizontal="center" vertical="center"/>
    </xf>
    <xf numFmtId="0" fontId="20" fillId="3" borderId="0" xfId="15" applyFont="1" applyFill="1" applyBorder="1" applyAlignment="1">
      <alignment horizontal="center" vertical="center"/>
    </xf>
    <xf numFmtId="39" fontId="22" fillId="7" borderId="1" xfId="15" applyNumberFormat="1" applyFont="1" applyFill="1" applyBorder="1" applyAlignment="1">
      <alignment horizontal="center" vertical="center" wrapText="1"/>
    </xf>
    <xf numFmtId="39" fontId="22" fillId="7" borderId="5" xfId="15" applyNumberFormat="1" applyFont="1" applyFill="1" applyBorder="1" applyAlignment="1">
      <alignment horizontal="right" vertical="center"/>
    </xf>
    <xf numFmtId="10" fontId="22" fillId="7" borderId="1" xfId="15" applyNumberFormat="1" applyFont="1" applyFill="1" applyBorder="1" applyAlignment="1">
      <alignment horizontal="center" vertical="center"/>
    </xf>
    <xf numFmtId="10" fontId="18" fillId="3" borderId="0" xfId="15" applyNumberFormat="1" applyFont="1" applyFill="1" applyBorder="1" applyAlignment="1">
      <alignment horizontal="center" vertical="center"/>
    </xf>
    <xf numFmtId="176" fontId="18" fillId="3" borderId="0" xfId="15" applyNumberFormat="1" applyFont="1" applyFill="1" applyBorder="1" applyAlignment="1">
      <alignment horizontal="center" vertical="center"/>
    </xf>
    <xf numFmtId="0" fontId="5" fillId="3" borderId="0" xfId="15" applyFont="1" applyFill="1" applyBorder="1" applyAlignment="1">
      <alignment horizontal="center" vertical="center"/>
    </xf>
    <xf numFmtId="10" fontId="25" fillId="18" borderId="1" xfId="18" applyNumberFormat="1" applyFont="1" applyFill="1" applyBorder="1" applyAlignment="1">
      <alignment horizontal="center" vertical="center"/>
    </xf>
    <xf numFmtId="39" fontId="25" fillId="18" borderId="1" xfId="15" applyNumberFormat="1" applyFont="1" applyFill="1" applyBorder="1" applyAlignment="1">
      <alignment horizontal="center" vertical="center" wrapText="1"/>
    </xf>
    <xf numFmtId="39" fontId="25" fillId="18" borderId="5" xfId="15" applyNumberFormat="1" applyFont="1" applyFill="1" applyBorder="1" applyAlignment="1">
      <alignment horizontal="right" vertical="center"/>
    </xf>
    <xf numFmtId="10" fontId="25" fillId="18" borderId="1" xfId="15" applyNumberFormat="1" applyFont="1" applyFill="1" applyBorder="1" applyAlignment="1">
      <alignment horizontal="center" vertical="center"/>
    </xf>
    <xf numFmtId="10" fontId="4" fillId="3" borderId="0" xfId="15" applyNumberFormat="1" applyFont="1" applyFill="1" applyBorder="1" applyAlignment="1">
      <alignment horizontal="center" vertical="center"/>
    </xf>
    <xf numFmtId="171" fontId="3" fillId="0" borderId="0" xfId="15" applyNumberFormat="1" applyFont="1" applyFill="1" applyBorder="1"/>
    <xf numFmtId="39" fontId="22" fillId="19" borderId="1" xfId="15" applyNumberFormat="1" applyFont="1" applyFill="1" applyBorder="1" applyAlignment="1">
      <alignment horizontal="center" vertical="center" wrapText="1"/>
    </xf>
    <xf numFmtId="39" fontId="22" fillId="19" borderId="5" xfId="15" applyNumberFormat="1" applyFont="1" applyFill="1" applyBorder="1" applyAlignment="1">
      <alignment horizontal="right" vertical="center"/>
    </xf>
    <xf numFmtId="10" fontId="22" fillId="19" borderId="1" xfId="15" applyNumberFormat="1" applyFont="1" applyFill="1" applyBorder="1" applyAlignment="1">
      <alignment horizontal="center" vertical="center"/>
    </xf>
    <xf numFmtId="0" fontId="4" fillId="0" borderId="4" xfId="15" applyFont="1" applyFill="1" applyBorder="1"/>
    <xf numFmtId="0" fontId="4" fillId="0" borderId="8" xfId="15" applyFont="1" applyFill="1" applyBorder="1" applyAlignment="1">
      <alignment horizontal="center" vertical="center" wrapText="1"/>
    </xf>
    <xf numFmtId="0" fontId="18" fillId="3" borderId="0" xfId="15" applyFont="1" applyFill="1" applyBorder="1" applyAlignment="1">
      <alignment horizontal="center" vertical="center"/>
    </xf>
    <xf numFmtId="0" fontId="4" fillId="0" borderId="6" xfId="15" applyFont="1" applyFill="1" applyBorder="1" applyAlignment="1">
      <alignment horizontal="center" vertical="center" wrapText="1"/>
    </xf>
    <xf numFmtId="0" fontId="3" fillId="0" borderId="7" xfId="15" applyFont="1" applyFill="1" applyBorder="1" applyAlignment="1">
      <alignment horizontal="center" vertical="center" wrapText="1"/>
    </xf>
    <xf numFmtId="0" fontId="3" fillId="3" borderId="0" xfId="15" applyFont="1" applyFill="1" applyBorder="1" applyAlignment="1">
      <alignment horizontal="center" vertical="center" wrapText="1"/>
    </xf>
    <xf numFmtId="0" fontId="45" fillId="3" borderId="0" xfId="0" applyFont="1" applyFill="1" applyBorder="1" applyAlignment="1">
      <alignment horizontal="center" vertical="center" wrapText="1"/>
    </xf>
    <xf numFmtId="10" fontId="25" fillId="3" borderId="0" xfId="18" applyNumberFormat="1" applyFont="1" applyFill="1" applyBorder="1" applyAlignment="1">
      <alignment horizontal="center" vertical="center"/>
    </xf>
    <xf numFmtId="39" fontId="25" fillId="3" borderId="0" xfId="15" applyNumberFormat="1" applyFont="1" applyFill="1" applyBorder="1" applyAlignment="1">
      <alignment horizontal="right" vertical="center"/>
    </xf>
    <xf numFmtId="10" fontId="25" fillId="3" borderId="0" xfId="15" applyNumberFormat="1" applyFont="1" applyFill="1" applyBorder="1" applyAlignment="1">
      <alignment horizontal="center" vertical="center"/>
    </xf>
    <xf numFmtId="0" fontId="6" fillId="3" borderId="0" xfId="15" applyFont="1" applyFill="1" applyBorder="1"/>
    <xf numFmtId="39" fontId="6" fillId="3" borderId="0" xfId="15" applyNumberFormat="1" applyFont="1" applyFill="1" applyBorder="1"/>
    <xf numFmtId="0" fontId="6" fillId="3" borderId="0" xfId="15" applyFont="1" applyFill="1" applyBorder="1" applyAlignment="1">
      <alignment horizontal="center" vertical="center" wrapText="1"/>
    </xf>
    <xf numFmtId="39" fontId="6" fillId="3" borderId="0" xfId="15" applyNumberFormat="1" applyFont="1" applyFill="1" applyBorder="1" applyAlignment="1">
      <alignment horizontal="right" vertical="center"/>
    </xf>
    <xf numFmtId="0" fontId="39" fillId="0" borderId="0" xfId="0" applyFont="1" applyFill="1"/>
    <xf numFmtId="171" fontId="3" fillId="3" borderId="0" xfId="15" applyNumberFormat="1" applyFont="1" applyFill="1" applyBorder="1" applyAlignment="1">
      <alignment horizontal="center" vertical="center"/>
    </xf>
    <xf numFmtId="39" fontId="28" fillId="12" borderId="1" xfId="15" applyNumberFormat="1" applyFont="1" applyFill="1" applyBorder="1" applyAlignment="1">
      <alignment horizontal="center" vertical="center" wrapText="1"/>
    </xf>
    <xf numFmtId="39" fontId="28" fillId="3" borderId="5" xfId="15" applyNumberFormat="1" applyFont="1" applyFill="1" applyBorder="1" applyAlignment="1">
      <alignment horizontal="right" vertical="center"/>
    </xf>
    <xf numFmtId="10" fontId="28" fillId="0" borderId="1" xfId="15" applyNumberFormat="1" applyFont="1" applyFill="1" applyBorder="1" applyAlignment="1">
      <alignment horizontal="center" vertical="center"/>
    </xf>
    <xf numFmtId="39" fontId="53" fillId="17" borderId="1" xfId="15" applyNumberFormat="1" applyFont="1" applyFill="1" applyBorder="1" applyAlignment="1">
      <alignment horizontal="center" vertical="center" wrapText="1"/>
    </xf>
    <xf numFmtId="39" fontId="53" fillId="17" borderId="5" xfId="15" applyNumberFormat="1" applyFont="1" applyFill="1" applyBorder="1" applyAlignment="1">
      <alignment horizontal="right" vertical="center"/>
    </xf>
    <xf numFmtId="10" fontId="53" fillId="17" borderId="1" xfId="15" applyNumberFormat="1" applyFont="1" applyFill="1" applyBorder="1" applyAlignment="1">
      <alignment horizontal="center" vertical="center"/>
    </xf>
    <xf numFmtId="39" fontId="54" fillId="13" borderId="9" xfId="15" applyNumberFormat="1" applyFont="1" applyFill="1" applyBorder="1" applyAlignment="1">
      <alignment horizontal="right" vertical="center"/>
    </xf>
    <xf numFmtId="39" fontId="54" fillId="13" borderId="1" xfId="15" applyNumberFormat="1" applyFont="1" applyFill="1" applyBorder="1" applyAlignment="1">
      <alignment horizontal="center" vertical="center" wrapText="1"/>
    </xf>
    <xf numFmtId="39" fontId="53" fillId="13" borderId="0" xfId="15" applyNumberFormat="1" applyFont="1" applyFill="1" applyBorder="1" applyAlignment="1">
      <alignment horizontal="right" vertical="center"/>
    </xf>
    <xf numFmtId="39" fontId="21" fillId="9" borderId="1" xfId="15" applyNumberFormat="1" applyFont="1" applyFill="1" applyBorder="1" applyAlignment="1">
      <alignment horizontal="center" vertical="center" wrapText="1"/>
    </xf>
    <xf numFmtId="39" fontId="28" fillId="3" borderId="0" xfId="15" applyNumberFormat="1" applyFont="1" applyFill="1" applyBorder="1" applyAlignment="1">
      <alignment horizontal="right" vertical="center"/>
    </xf>
    <xf numFmtId="0" fontId="28" fillId="0" borderId="1" xfId="15" applyFont="1" applyFill="1" applyBorder="1" applyAlignment="1">
      <alignment horizontal="center" vertical="center"/>
    </xf>
    <xf numFmtId="39" fontId="21" fillId="8" borderId="17" xfId="15" applyNumberFormat="1" applyFont="1" applyFill="1" applyBorder="1" applyAlignment="1">
      <alignment horizontal="center" vertical="center" wrapText="1"/>
    </xf>
    <xf numFmtId="39" fontId="21" fillId="8" borderId="18" xfId="15" applyNumberFormat="1" applyFont="1" applyFill="1" applyBorder="1" applyAlignment="1">
      <alignment horizontal="right" vertical="center" wrapText="1" readingOrder="1"/>
    </xf>
    <xf numFmtId="39" fontId="21" fillId="8" borderId="19" xfId="15" applyNumberFormat="1" applyFont="1" applyFill="1" applyBorder="1" applyAlignment="1">
      <alignment horizontal="right" vertical="center" wrapText="1" readingOrder="1"/>
    </xf>
    <xf numFmtId="39" fontId="21" fillId="8" borderId="20" xfId="15" applyNumberFormat="1" applyFont="1" applyFill="1" applyBorder="1" applyAlignment="1">
      <alignment horizontal="right" vertical="center" wrapText="1" readingOrder="1"/>
    </xf>
    <xf numFmtId="39" fontId="21" fillId="8" borderId="20" xfId="15" applyNumberFormat="1" applyFont="1" applyFill="1" applyBorder="1" applyAlignment="1">
      <alignment horizontal="center" vertical="center" wrapText="1"/>
    </xf>
    <xf numFmtId="39" fontId="21" fillId="8" borderId="21" xfId="15" applyNumberFormat="1" applyFont="1" applyFill="1" applyBorder="1" applyAlignment="1">
      <alignment horizontal="right" vertical="center" wrapText="1" readingOrder="1"/>
    </xf>
    <xf numFmtId="10" fontId="22" fillId="3" borderId="0" xfId="15" applyNumberFormat="1" applyFont="1" applyFill="1" applyBorder="1" applyAlignment="1">
      <alignment horizontal="center" vertical="center" wrapText="1"/>
    </xf>
    <xf numFmtId="177" fontId="22" fillId="0" borderId="0" xfId="8" applyNumberFormat="1" applyFont="1" applyFill="1" applyBorder="1" applyAlignment="1">
      <alignment horizontal="center" vertical="center"/>
    </xf>
    <xf numFmtId="171" fontId="20" fillId="3" borderId="0" xfId="15" applyNumberFormat="1" applyFont="1" applyFill="1" applyBorder="1"/>
    <xf numFmtId="0" fontId="27" fillId="4" borderId="1" xfId="15" applyFont="1" applyFill="1" applyBorder="1" applyAlignment="1">
      <alignment vertical="center"/>
    </xf>
    <xf numFmtId="0" fontId="27" fillId="4" borderId="9" xfId="15" applyFont="1" applyFill="1" applyBorder="1" applyAlignment="1">
      <alignment vertical="center"/>
    </xf>
    <xf numFmtId="0" fontId="64" fillId="21" borderId="0" xfId="15" applyFont="1" applyFill="1" applyBorder="1"/>
    <xf numFmtId="0" fontId="64" fillId="21" borderId="1" xfId="15" applyFont="1" applyFill="1" applyBorder="1" applyAlignment="1">
      <alignment horizontal="center" vertical="center" wrapText="1"/>
    </xf>
    <xf numFmtId="0" fontId="65" fillId="21" borderId="0" xfId="15" applyFont="1" applyFill="1" applyBorder="1" applyAlignment="1">
      <alignment horizontal="center" vertical="center"/>
    </xf>
    <xf numFmtId="39" fontId="68" fillId="0" borderId="0" xfId="15" applyNumberFormat="1" applyFont="1" applyFill="1" applyBorder="1" applyAlignment="1"/>
    <xf numFmtId="178" fontId="3" fillId="0" borderId="0" xfId="15" applyNumberFormat="1" applyFont="1" applyFill="1" applyBorder="1" applyAlignment="1"/>
    <xf numFmtId="39" fontId="69" fillId="0" borderId="0" xfId="15" applyNumberFormat="1" applyFont="1" applyFill="1" applyBorder="1" applyAlignment="1"/>
    <xf numFmtId="39" fontId="31" fillId="3" borderId="1" xfId="15" applyNumberFormat="1" applyFont="1" applyFill="1" applyBorder="1" applyAlignment="1">
      <alignment vertical="center" wrapText="1" readingOrder="1"/>
    </xf>
    <xf numFmtId="39" fontId="4" fillId="12" borderId="0" xfId="15" applyNumberFormat="1" applyFont="1" applyFill="1" applyBorder="1"/>
    <xf numFmtId="0" fontId="71" fillId="22" borderId="0" xfId="0" applyFont="1" applyFill="1" applyAlignment="1">
      <alignment horizontal="center" vertical="center" wrapText="1"/>
    </xf>
    <xf numFmtId="0" fontId="12" fillId="3" borderId="0" xfId="15" applyNumberFormat="1" applyFont="1" applyFill="1" applyBorder="1" applyAlignment="1">
      <alignment horizontal="center" vertical="center" wrapText="1" readingOrder="1"/>
    </xf>
    <xf numFmtId="4" fontId="1" fillId="3" borderId="0" xfId="15" applyNumberFormat="1" applyFont="1" applyFill="1" applyBorder="1" applyAlignment="1" applyProtection="1">
      <alignment horizontal="center"/>
    </xf>
    <xf numFmtId="39" fontId="3" fillId="0" borderId="5" xfId="15" applyNumberFormat="1" applyFont="1" applyFill="1" applyBorder="1"/>
    <xf numFmtId="39" fontId="4" fillId="0" borderId="5" xfId="15" applyNumberFormat="1" applyFont="1" applyFill="1" applyBorder="1"/>
    <xf numFmtId="0" fontId="3" fillId="0" borderId="5" xfId="15" applyFont="1" applyFill="1" applyBorder="1"/>
    <xf numFmtId="39" fontId="4" fillId="3" borderId="0" xfId="15" applyNumberFormat="1" applyFont="1" applyFill="1" applyBorder="1" applyAlignment="1">
      <alignment vertical="center"/>
    </xf>
    <xf numFmtId="0" fontId="4" fillId="3" borderId="0" xfId="15" applyFont="1" applyFill="1" applyBorder="1" applyAlignment="1">
      <alignment vertical="center"/>
    </xf>
    <xf numFmtId="39" fontId="3" fillId="3" borderId="0" xfId="15" applyNumberFormat="1" applyFont="1" applyFill="1" applyBorder="1"/>
    <xf numFmtId="39" fontId="3" fillId="0" borderId="9" xfId="15" applyNumberFormat="1" applyFont="1" applyFill="1" applyBorder="1"/>
    <xf numFmtId="39" fontId="4" fillId="0" borderId="9" xfId="15" applyNumberFormat="1" applyFont="1" applyFill="1" applyBorder="1"/>
    <xf numFmtId="0" fontId="3" fillId="0" borderId="9" xfId="15" applyFont="1" applyFill="1" applyBorder="1"/>
    <xf numFmtId="4" fontId="12" fillId="3" borderId="0" xfId="15" applyNumberFormat="1" applyFont="1" applyFill="1" applyBorder="1" applyAlignment="1" applyProtection="1">
      <alignment horizontal="center" vertical="center"/>
    </xf>
    <xf numFmtId="4" fontId="1" fillId="3" borderId="0" xfId="15" applyNumberFormat="1" applyFont="1" applyFill="1" applyBorder="1" applyAlignment="1" applyProtection="1">
      <alignment horizontal="left" vertical="center" wrapText="1"/>
    </xf>
    <xf numFmtId="4" fontId="1" fillId="3" borderId="0" xfId="15" applyNumberFormat="1" applyFont="1" applyFill="1" applyBorder="1" applyAlignment="1" applyProtection="1">
      <alignment horizontal="left" vertical="center"/>
    </xf>
    <xf numFmtId="4" fontId="12" fillId="3" borderId="0" xfId="15" applyNumberFormat="1" applyFont="1" applyFill="1" applyBorder="1" applyAlignment="1" applyProtection="1">
      <alignment horizontal="left"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9" fillId="19" borderId="1" xfId="0" applyFont="1" applyFill="1" applyBorder="1" applyAlignment="1">
      <alignment vertical="center" wrapText="1"/>
    </xf>
    <xf numFmtId="0" fontId="0" fillId="19" borderId="1" xfId="0" applyFont="1" applyFill="1" applyBorder="1" applyAlignment="1">
      <alignment vertical="center" wrapText="1"/>
    </xf>
    <xf numFmtId="39" fontId="31" fillId="3" borderId="5" xfId="15" applyNumberFormat="1" applyFont="1" applyFill="1" applyBorder="1" applyAlignment="1">
      <alignment vertical="center" wrapText="1" readingOrder="1"/>
    </xf>
    <xf numFmtId="0" fontId="31" fillId="3" borderId="1" xfId="15" applyFont="1" applyFill="1" applyBorder="1" applyAlignment="1">
      <alignment horizontal="center" vertical="center"/>
    </xf>
    <xf numFmtId="39" fontId="31" fillId="12" borderId="1" xfId="15" applyNumberFormat="1" applyFont="1" applyFill="1" applyBorder="1" applyAlignment="1">
      <alignment horizontal="center" vertical="center" wrapText="1"/>
    </xf>
    <xf numFmtId="39" fontId="31" fillId="3" borderId="5" xfId="15" applyNumberFormat="1" applyFont="1" applyFill="1" applyBorder="1" applyAlignment="1">
      <alignment horizontal="right" vertical="center"/>
    </xf>
    <xf numFmtId="10" fontId="31" fillId="0" borderId="1" xfId="15" applyNumberFormat="1" applyFont="1" applyFill="1" applyBorder="1" applyAlignment="1">
      <alignment horizontal="center" vertical="center"/>
    </xf>
    <xf numFmtId="10" fontId="47" fillId="13" borderId="1" xfId="18" applyNumberFormat="1" applyFont="1" applyFill="1" applyBorder="1" applyAlignment="1">
      <alignment horizontal="center" vertical="center"/>
    </xf>
    <xf numFmtId="39" fontId="47" fillId="8" borderId="1" xfId="15" applyNumberFormat="1" applyFont="1" applyFill="1" applyBorder="1" applyAlignment="1">
      <alignment horizontal="right" vertical="center"/>
    </xf>
    <xf numFmtId="39" fontId="47" fillId="3" borderId="5" xfId="15" applyNumberFormat="1" applyFont="1" applyFill="1" applyBorder="1" applyAlignment="1">
      <alignment horizontal="right" vertical="center"/>
    </xf>
    <xf numFmtId="10" fontId="47" fillId="17" borderId="1" xfId="15" applyNumberFormat="1" applyFont="1" applyFill="1" applyBorder="1" applyAlignment="1">
      <alignment horizontal="center" vertical="center"/>
    </xf>
    <xf numFmtId="0" fontId="31" fillId="9" borderId="1" xfId="15" applyFont="1" applyFill="1" applyBorder="1" applyAlignment="1">
      <alignment horizontal="center" vertical="center"/>
    </xf>
    <xf numFmtId="0" fontId="31" fillId="0" borderId="1" xfId="15" applyFont="1" applyFill="1" applyBorder="1" applyAlignment="1">
      <alignment horizontal="center" vertical="center"/>
    </xf>
    <xf numFmtId="39" fontId="47" fillId="8" borderId="1" xfId="15" applyNumberFormat="1" applyFont="1" applyFill="1" applyBorder="1" applyAlignment="1">
      <alignment horizontal="left" vertical="center" wrapText="1" readingOrder="1"/>
    </xf>
    <xf numFmtId="39" fontId="47" fillId="8" borderId="1" xfId="15" applyNumberFormat="1" applyFont="1" applyFill="1" applyBorder="1" applyAlignment="1">
      <alignment horizontal="center" vertical="center" wrapText="1" readingOrder="1"/>
    </xf>
    <xf numFmtId="39" fontId="31" fillId="3" borderId="1" xfId="15" applyNumberFormat="1" applyFont="1" applyFill="1" applyBorder="1" applyAlignment="1">
      <alignment horizontal="center" vertical="center" wrapText="1"/>
    </xf>
    <xf numFmtId="0" fontId="39" fillId="3" borderId="1" xfId="0" applyFont="1" applyFill="1" applyBorder="1"/>
    <xf numFmtId="0" fontId="0" fillId="3" borderId="1" xfId="0" applyFont="1" applyFill="1" applyBorder="1" applyAlignment="1">
      <alignment vertical="center" wrapText="1"/>
    </xf>
    <xf numFmtId="171" fontId="23" fillId="3" borderId="0" xfId="15" applyNumberFormat="1" applyFont="1" applyFill="1" applyBorder="1"/>
    <xf numFmtId="0" fontId="4" fillId="0" borderId="0" xfId="15" applyFont="1" applyFill="1" applyBorder="1" applyAlignment="1">
      <alignment horizontal="center"/>
    </xf>
    <xf numFmtId="0" fontId="0" fillId="0" borderId="9" xfId="0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 wrapText="1"/>
    </xf>
    <xf numFmtId="0" fontId="0" fillId="19" borderId="9" xfId="0" applyFont="1" applyFill="1" applyBorder="1" applyAlignment="1">
      <alignment vertical="center" wrapText="1"/>
    </xf>
    <xf numFmtId="0" fontId="39" fillId="19" borderId="9" xfId="0" applyFont="1" applyFill="1" applyBorder="1" applyAlignment="1">
      <alignment vertical="center" wrapText="1"/>
    </xf>
    <xf numFmtId="0" fontId="39" fillId="3" borderId="9" xfId="0" applyFont="1" applyFill="1" applyBorder="1"/>
    <xf numFmtId="0" fontId="63" fillId="3" borderId="0" xfId="15" applyFont="1" applyFill="1" applyBorder="1"/>
    <xf numFmtId="0" fontId="63" fillId="3" borderId="0" xfId="15" applyFont="1" applyFill="1" applyBorder="1" applyAlignment="1">
      <alignment horizontal="center" vertical="center"/>
    </xf>
    <xf numFmtId="39" fontId="28" fillId="12" borderId="9" xfId="15" applyNumberFormat="1" applyFont="1" applyFill="1" applyBorder="1" applyAlignment="1">
      <alignment horizontal="right" vertical="center"/>
    </xf>
    <xf numFmtId="39" fontId="53" fillId="17" borderId="9" xfId="15" applyNumberFormat="1" applyFont="1" applyFill="1" applyBorder="1" applyAlignment="1">
      <alignment horizontal="right" vertical="center"/>
    </xf>
    <xf numFmtId="39" fontId="21" fillId="3" borderId="16" xfId="15" applyNumberFormat="1" applyFont="1" applyFill="1" applyBorder="1" applyAlignment="1">
      <alignment horizontal="right" vertical="center"/>
    </xf>
    <xf numFmtId="39" fontId="31" fillId="3" borderId="9" xfId="15" applyNumberFormat="1" applyFont="1" applyFill="1" applyBorder="1" applyAlignment="1">
      <alignment vertical="center" wrapText="1" readingOrder="1"/>
    </xf>
    <xf numFmtId="39" fontId="31" fillId="12" borderId="9" xfId="15" applyNumberFormat="1" applyFont="1" applyFill="1" applyBorder="1" applyAlignment="1">
      <alignment horizontal="right" vertical="center"/>
    </xf>
    <xf numFmtId="39" fontId="47" fillId="8" borderId="9" xfId="15" applyNumberFormat="1" applyFont="1" applyFill="1" applyBorder="1" applyAlignment="1">
      <alignment horizontal="right" vertical="center"/>
    </xf>
    <xf numFmtId="0" fontId="31" fillId="12" borderId="9" xfId="15" applyNumberFormat="1" applyFont="1" applyFill="1" applyBorder="1" applyAlignment="1">
      <alignment vertical="center" wrapText="1" readingOrder="1"/>
    </xf>
    <xf numFmtId="0" fontId="31" fillId="12" borderId="9" xfId="15" applyNumberFormat="1" applyFont="1" applyFill="1" applyBorder="1" applyAlignment="1">
      <alignment horizontal="left" vertical="center" wrapText="1" readingOrder="1"/>
    </xf>
    <xf numFmtId="39" fontId="31" fillId="26" borderId="9" xfId="15" applyNumberFormat="1" applyFont="1" applyFill="1" applyBorder="1" applyAlignment="1">
      <alignment horizontal="right" vertical="center"/>
    </xf>
    <xf numFmtId="0" fontId="31" fillId="3" borderId="9" xfId="15" applyNumberFormat="1" applyFont="1" applyFill="1" applyBorder="1" applyAlignment="1">
      <alignment horizontal="left" vertical="center" wrapText="1" readingOrder="1"/>
    </xf>
    <xf numFmtId="39" fontId="47" fillId="8" borderId="9" xfId="15" applyNumberFormat="1" applyFont="1" applyFill="1" applyBorder="1" applyAlignment="1">
      <alignment horizontal="right" vertical="center" wrapText="1" readingOrder="1"/>
    </xf>
    <xf numFmtId="39" fontId="22" fillId="12" borderId="9" xfId="15" applyNumberFormat="1" applyFont="1" applyFill="1" applyBorder="1" applyAlignment="1">
      <alignment horizontal="right" vertical="center"/>
    </xf>
    <xf numFmtId="39" fontId="20" fillId="8" borderId="9" xfId="15" applyNumberFormat="1" applyFont="1" applyFill="1" applyBorder="1" applyAlignment="1">
      <alignment horizontal="right"/>
    </xf>
    <xf numFmtId="0" fontId="20" fillId="8" borderId="9" xfId="15" applyFont="1" applyFill="1" applyBorder="1" applyAlignment="1">
      <alignment horizontal="right"/>
    </xf>
    <xf numFmtId="39" fontId="22" fillId="7" borderId="9" xfId="15" applyNumberFormat="1" applyFont="1" applyFill="1" applyBorder="1" applyAlignment="1">
      <alignment horizontal="right" vertical="center"/>
    </xf>
    <xf numFmtId="39" fontId="12" fillId="3" borderId="9" xfId="15" applyNumberFormat="1" applyFont="1" applyFill="1" applyBorder="1" applyAlignment="1">
      <alignment horizontal="right" vertical="center" wrapText="1"/>
    </xf>
    <xf numFmtId="39" fontId="12" fillId="7" borderId="9" xfId="15" applyNumberFormat="1" applyFont="1" applyFill="1" applyBorder="1" applyAlignment="1">
      <alignment horizontal="right" vertical="center" wrapText="1"/>
    </xf>
    <xf numFmtId="39" fontId="22" fillId="19" borderId="9" xfId="15" applyNumberFormat="1" applyFont="1" applyFill="1" applyBorder="1" applyAlignment="1">
      <alignment horizontal="right" vertical="center"/>
    </xf>
    <xf numFmtId="39" fontId="13" fillId="10" borderId="9" xfId="15" applyNumberFormat="1" applyFont="1" applyFill="1" applyBorder="1" applyAlignment="1">
      <alignment horizontal="right"/>
    </xf>
    <xf numFmtId="0" fontId="14" fillId="9" borderId="22" xfId="15" applyNumberFormat="1" applyFont="1" applyFill="1" applyBorder="1" applyAlignment="1">
      <alignment horizontal="center" vertical="center" wrapText="1" readingOrder="1"/>
    </xf>
    <xf numFmtId="0" fontId="7" fillId="3" borderId="22" xfId="15" applyNumberFormat="1" applyFont="1" applyFill="1" applyBorder="1" applyAlignment="1">
      <alignment horizontal="center" vertical="center" wrapText="1" readingOrder="1"/>
    </xf>
    <xf numFmtId="0" fontId="14" fillId="3" borderId="22" xfId="15" applyNumberFormat="1" applyFont="1" applyFill="1" applyBorder="1" applyAlignment="1">
      <alignment horizontal="center" vertical="center" wrapText="1" readingOrder="1"/>
    </xf>
    <xf numFmtId="0" fontId="51" fillId="3" borderId="22" xfId="15" applyNumberFormat="1" applyFont="1" applyFill="1" applyBorder="1" applyAlignment="1">
      <alignment vertical="center" wrapText="1" readingOrder="1"/>
    </xf>
    <xf numFmtId="39" fontId="7" fillId="3" borderId="22" xfId="15" applyNumberFormat="1" applyFont="1" applyFill="1" applyBorder="1" applyAlignment="1">
      <alignment horizontal="right" vertical="center" wrapText="1" readingOrder="1"/>
    </xf>
    <xf numFmtId="39" fontId="28" fillId="3" borderId="22" xfId="15" applyNumberFormat="1" applyFont="1" applyFill="1" applyBorder="1" applyAlignment="1">
      <alignment horizontal="right" vertical="center" wrapText="1" readingOrder="1"/>
    </xf>
    <xf numFmtId="39" fontId="28" fillId="3" borderId="22" xfId="15" applyNumberFormat="1" applyFont="1" applyFill="1" applyBorder="1" applyAlignment="1">
      <alignment horizontal="right" vertical="top" wrapText="1" readingOrder="1"/>
    </xf>
    <xf numFmtId="39" fontId="28" fillId="3" borderId="22" xfId="15" applyNumberFormat="1" applyFont="1" applyFill="1" applyBorder="1" applyAlignment="1">
      <alignment horizontal="center" vertical="center" wrapText="1" readingOrder="1"/>
    </xf>
    <xf numFmtId="39" fontId="28" fillId="3" borderId="22" xfId="15" applyNumberFormat="1" applyFont="1" applyFill="1" applyBorder="1" applyAlignment="1">
      <alignment horizontal="right" vertical="center"/>
    </xf>
    <xf numFmtId="39" fontId="9" fillId="3" borderId="22" xfId="15" applyNumberFormat="1" applyFont="1" applyFill="1" applyBorder="1" applyAlignment="1">
      <alignment horizontal="right" vertical="center"/>
    </xf>
    <xf numFmtId="39" fontId="9" fillId="3" borderId="22" xfId="15" applyNumberFormat="1" applyFont="1" applyFill="1" applyBorder="1" applyAlignment="1">
      <alignment horizontal="right" vertical="center" wrapText="1" readingOrder="1"/>
    </xf>
    <xf numFmtId="39" fontId="9" fillId="3" borderId="22" xfId="15" applyNumberFormat="1" applyFont="1" applyFill="1" applyBorder="1" applyAlignment="1">
      <alignment horizontal="center" vertical="center" wrapText="1" readingOrder="1"/>
    </xf>
    <xf numFmtId="39" fontId="80" fillId="3" borderId="22" xfId="15" applyNumberFormat="1" applyFont="1" applyFill="1" applyBorder="1" applyAlignment="1">
      <alignment horizontal="right" vertical="center"/>
    </xf>
    <xf numFmtId="39" fontId="28" fillId="4" borderId="22" xfId="15" applyNumberFormat="1" applyFont="1" applyFill="1" applyBorder="1" applyAlignment="1">
      <alignment horizontal="right" vertical="center"/>
    </xf>
    <xf numFmtId="10" fontId="28" fillId="3" borderId="22" xfId="18" applyNumberFormat="1" applyFont="1" applyFill="1" applyBorder="1" applyAlignment="1">
      <alignment horizontal="center" vertical="center"/>
    </xf>
    <xf numFmtId="0" fontId="12" fillId="3" borderId="22" xfId="15" applyNumberFormat="1" applyFont="1" applyFill="1" applyBorder="1" applyAlignment="1">
      <alignment horizontal="left" vertical="center" wrapText="1" readingOrder="1"/>
    </xf>
    <xf numFmtId="10" fontId="21" fillId="3" borderId="22" xfId="18" applyNumberFormat="1" applyFont="1" applyFill="1" applyBorder="1" applyAlignment="1">
      <alignment horizontal="center" vertical="center"/>
    </xf>
    <xf numFmtId="0" fontId="7" fillId="9" borderId="22" xfId="15" applyNumberFormat="1" applyFont="1" applyFill="1" applyBorder="1" applyAlignment="1">
      <alignment horizontal="center" vertical="center" wrapText="1" readingOrder="1"/>
    </xf>
    <xf numFmtId="0" fontId="40" fillId="13" borderId="22" xfId="15" applyNumberFormat="1" applyFont="1" applyFill="1" applyBorder="1" applyAlignment="1">
      <alignment horizontal="center" vertical="center" wrapText="1" readingOrder="1"/>
    </xf>
    <xf numFmtId="0" fontId="43" fillId="13" borderId="22" xfId="15" applyNumberFormat="1" applyFont="1" applyFill="1" applyBorder="1" applyAlignment="1">
      <alignment horizontal="left" vertical="center" wrapText="1" readingOrder="1"/>
    </xf>
    <xf numFmtId="39" fontId="53" fillId="13" borderId="22" xfId="15" applyNumberFormat="1" applyFont="1" applyFill="1" applyBorder="1" applyAlignment="1">
      <alignment horizontal="right" vertical="center" wrapText="1" readingOrder="1"/>
    </xf>
    <xf numFmtId="39" fontId="60" fillId="13" borderId="22" xfId="15" applyNumberFormat="1" applyFont="1" applyFill="1" applyBorder="1" applyAlignment="1">
      <alignment horizontal="right" vertical="center" wrapText="1" readingOrder="1"/>
    </xf>
    <xf numFmtId="39" fontId="53" fillId="4" borderId="22" xfId="15" applyNumberFormat="1" applyFont="1" applyFill="1" applyBorder="1" applyAlignment="1">
      <alignment horizontal="right" vertical="center" wrapText="1" readingOrder="1"/>
    </xf>
    <xf numFmtId="0" fontId="8" fillId="3" borderId="22" xfId="15" applyNumberFormat="1" applyFont="1" applyFill="1" applyBorder="1" applyAlignment="1">
      <alignment horizontal="center" vertical="center" wrapText="1" readingOrder="1"/>
    </xf>
    <xf numFmtId="39" fontId="42" fillId="13" borderId="22" xfId="15" applyNumberFormat="1" applyFont="1" applyFill="1" applyBorder="1" applyAlignment="1">
      <alignment horizontal="right" vertical="center" wrapText="1" readingOrder="1"/>
    </xf>
    <xf numFmtId="39" fontId="60" fillId="13" borderId="22" xfId="15" applyNumberFormat="1" applyFont="1" applyFill="1" applyBorder="1" applyAlignment="1">
      <alignment horizontal="right" vertical="center"/>
    </xf>
    <xf numFmtId="39" fontId="53" fillId="4" borderId="22" xfId="15" applyNumberFormat="1" applyFont="1" applyFill="1" applyBorder="1" applyAlignment="1">
      <alignment horizontal="right" vertical="center"/>
    </xf>
    <xf numFmtId="0" fontId="7" fillId="0" borderId="22" xfId="15" applyNumberFormat="1" applyFont="1" applyFill="1" applyBorder="1" applyAlignment="1">
      <alignment horizontal="center" vertical="center" wrapText="1" readingOrder="1"/>
    </xf>
    <xf numFmtId="49" fontId="7" fillId="0" borderId="22" xfId="15" applyNumberFormat="1" applyFont="1" applyFill="1" applyBorder="1" applyAlignment="1">
      <alignment horizontal="center" vertical="center" wrapText="1" readingOrder="1"/>
    </xf>
    <xf numFmtId="39" fontId="7" fillId="5" borderId="22" xfId="15" applyNumberFormat="1" applyFont="1" applyFill="1" applyBorder="1" applyAlignment="1">
      <alignment horizontal="right" vertical="center" wrapText="1" readingOrder="1"/>
    </xf>
    <xf numFmtId="39" fontId="28" fillId="0" borderId="22" xfId="15" applyNumberFormat="1" applyFont="1" applyFill="1" applyBorder="1" applyAlignment="1">
      <alignment horizontal="right" vertical="center" wrapText="1" readingOrder="1"/>
    </xf>
    <xf numFmtId="0" fontId="9" fillId="3" borderId="22" xfId="15" applyNumberFormat="1" applyFont="1" applyFill="1" applyBorder="1" applyAlignment="1">
      <alignment horizontal="right" vertical="center" wrapText="1" readingOrder="1"/>
    </xf>
    <xf numFmtId="49" fontId="40" fillId="13" borderId="22" xfId="15" applyNumberFormat="1" applyFont="1" applyFill="1" applyBorder="1" applyAlignment="1">
      <alignment horizontal="center" vertical="center" wrapText="1" readingOrder="1"/>
    </xf>
    <xf numFmtId="0" fontId="60" fillId="13" borderId="22" xfId="15" applyNumberFormat="1" applyFont="1" applyFill="1" applyBorder="1" applyAlignment="1">
      <alignment horizontal="right" vertical="center" wrapText="1" readingOrder="1"/>
    </xf>
    <xf numFmtId="0" fontId="1" fillId="0" borderId="22" xfId="15" applyNumberFormat="1" applyFont="1" applyFill="1" applyBorder="1" applyAlignment="1">
      <alignment horizontal="left" vertical="center" wrapText="1" readingOrder="1"/>
    </xf>
    <xf numFmtId="39" fontId="53" fillId="23" borderId="22" xfId="15" applyNumberFormat="1" applyFont="1" applyFill="1" applyBorder="1" applyAlignment="1">
      <alignment horizontal="right" vertical="center" wrapText="1" readingOrder="1"/>
    </xf>
    <xf numFmtId="39" fontId="28" fillId="3" borderId="22" xfId="15" applyNumberFormat="1" applyFont="1" applyFill="1" applyBorder="1" applyAlignment="1">
      <alignment horizontal="center" vertical="center"/>
    </xf>
    <xf numFmtId="0" fontId="14" fillId="8" borderId="22" xfId="15" applyNumberFormat="1" applyFont="1" applyFill="1" applyBorder="1" applyAlignment="1">
      <alignment horizontal="center" vertical="center" wrapText="1" readingOrder="1"/>
    </xf>
    <xf numFmtId="0" fontId="1" fillId="8" borderId="22" xfId="15" applyNumberFormat="1" applyFont="1" applyFill="1" applyBorder="1" applyAlignment="1">
      <alignment horizontal="left" vertical="center" wrapText="1" readingOrder="1"/>
    </xf>
    <xf numFmtId="39" fontId="7" fillId="8" borderId="22" xfId="15" applyNumberFormat="1" applyFont="1" applyFill="1" applyBorder="1" applyAlignment="1">
      <alignment horizontal="right" vertical="center" wrapText="1" readingOrder="1"/>
    </xf>
    <xf numFmtId="39" fontId="21" fillId="8" borderId="22" xfId="15" applyNumberFormat="1" applyFont="1" applyFill="1" applyBorder="1" applyAlignment="1">
      <alignment horizontal="right" vertical="center" wrapText="1" readingOrder="1"/>
    </xf>
    <xf numFmtId="39" fontId="10" fillId="8" borderId="22" xfId="15" applyNumberFormat="1" applyFont="1" applyFill="1" applyBorder="1" applyAlignment="1">
      <alignment horizontal="right" vertical="center" wrapText="1" readingOrder="1"/>
    </xf>
    <xf numFmtId="39" fontId="21" fillId="4" borderId="22" xfId="15" applyNumberFormat="1" applyFont="1" applyFill="1" applyBorder="1" applyAlignment="1">
      <alignment horizontal="right" vertical="center" wrapText="1" readingOrder="1"/>
    </xf>
    <xf numFmtId="39" fontId="28" fillId="3" borderId="22" xfId="15" applyNumberFormat="1" applyFont="1" applyFill="1" applyBorder="1" applyAlignment="1">
      <alignment vertical="center" wrapText="1" readingOrder="1"/>
    </xf>
    <xf numFmtId="39" fontId="31" fillId="3" borderId="22" xfId="15" applyNumberFormat="1" applyFont="1" applyFill="1" applyBorder="1" applyAlignment="1">
      <alignment vertical="center" wrapText="1" readingOrder="1"/>
    </xf>
    <xf numFmtId="39" fontId="31" fillId="3" borderId="22" xfId="15" applyNumberFormat="1" applyFont="1" applyFill="1" applyBorder="1" applyAlignment="1">
      <alignment horizontal="right" vertical="center"/>
    </xf>
    <xf numFmtId="0" fontId="31" fillId="3" borderId="22" xfId="15" applyNumberFormat="1" applyFont="1" applyFill="1" applyBorder="1" applyAlignment="1">
      <alignment horizontal="right" vertical="center" wrapText="1" readingOrder="1"/>
    </xf>
    <xf numFmtId="39" fontId="31" fillId="4" borderId="22" xfId="15" applyNumberFormat="1" applyFont="1" applyFill="1" applyBorder="1" applyAlignment="1">
      <alignment vertical="center" wrapText="1" readingOrder="1"/>
    </xf>
    <xf numFmtId="0" fontId="7" fillId="0" borderId="22" xfId="0" applyNumberFormat="1" applyFont="1" applyFill="1" applyBorder="1" applyAlignment="1">
      <alignment horizontal="center" vertical="center" wrapText="1" readingOrder="1"/>
    </xf>
    <xf numFmtId="0" fontId="7" fillId="3" borderId="22" xfId="0" applyNumberFormat="1" applyFont="1" applyFill="1" applyBorder="1" applyAlignment="1">
      <alignment horizontal="center" vertical="center" wrapText="1" readingOrder="1"/>
    </xf>
    <xf numFmtId="0" fontId="7" fillId="3" borderId="22" xfId="15" applyNumberFormat="1" applyFont="1" applyFill="1" applyBorder="1" applyAlignment="1">
      <alignment vertical="center" wrapText="1" readingOrder="1"/>
    </xf>
    <xf numFmtId="39" fontId="28" fillId="15" borderId="22" xfId="15" applyNumberFormat="1" applyFont="1" applyFill="1" applyBorder="1" applyAlignment="1">
      <alignment horizontal="right" vertical="center" wrapText="1" readingOrder="1"/>
    </xf>
    <xf numFmtId="39" fontId="28" fillId="15" borderId="22" xfId="15" applyNumberFormat="1" applyFont="1" applyFill="1" applyBorder="1" applyAlignment="1">
      <alignment horizontal="right" vertical="top" wrapText="1" readingOrder="1"/>
    </xf>
    <xf numFmtId="39" fontId="31" fillId="3" borderId="22" xfId="15" applyNumberFormat="1" applyFont="1" applyFill="1" applyBorder="1" applyAlignment="1">
      <alignment horizontal="right" vertical="center" wrapText="1" readingOrder="1"/>
    </xf>
    <xf numFmtId="39" fontId="31" fillId="4" borderId="22" xfId="15" applyNumberFormat="1" applyFont="1" applyFill="1" applyBorder="1" applyAlignment="1">
      <alignment horizontal="right" vertical="center"/>
    </xf>
    <xf numFmtId="10" fontId="31" fillId="3" borderId="22" xfId="18" applyNumberFormat="1" applyFont="1" applyFill="1" applyBorder="1" applyAlignment="1">
      <alignment horizontal="center" vertical="center"/>
    </xf>
    <xf numFmtId="0" fontId="51" fillId="3" borderId="22" xfId="15" applyNumberFormat="1" applyFont="1" applyFill="1" applyBorder="1" applyAlignment="1">
      <alignment horizontal="left" vertical="center" wrapText="1" readingOrder="1"/>
    </xf>
    <xf numFmtId="39" fontId="55" fillId="3" borderId="22" xfId="15" applyNumberFormat="1" applyFont="1" applyFill="1" applyBorder="1" applyAlignment="1">
      <alignment horizontal="right" vertical="center" wrapText="1" readingOrder="1"/>
    </xf>
    <xf numFmtId="164" fontId="78" fillId="3" borderId="22" xfId="7" applyFont="1" applyFill="1" applyBorder="1" applyAlignment="1">
      <alignment horizontal="right" vertical="center" wrapText="1"/>
    </xf>
    <xf numFmtId="0" fontId="40" fillId="8" borderId="22" xfId="15" applyNumberFormat="1" applyFont="1" applyFill="1" applyBorder="1" applyAlignment="1">
      <alignment horizontal="center" vertical="center" wrapText="1" readingOrder="1"/>
    </xf>
    <xf numFmtId="0" fontId="40" fillId="8" borderId="22" xfId="15" applyNumberFormat="1" applyFont="1" applyFill="1" applyBorder="1" applyAlignment="1">
      <alignment vertical="center" wrapText="1" readingOrder="1"/>
    </xf>
    <xf numFmtId="0" fontId="44" fillId="8" borderId="22" xfId="15" applyNumberFormat="1" applyFont="1" applyFill="1" applyBorder="1" applyAlignment="1">
      <alignment horizontal="left" vertical="center" wrapText="1" readingOrder="1"/>
    </xf>
    <xf numFmtId="39" fontId="40" fillId="8" borderId="22" xfId="15" applyNumberFormat="1" applyFont="1" applyFill="1" applyBorder="1" applyAlignment="1">
      <alignment horizontal="right" vertical="center" wrapText="1" readingOrder="1"/>
    </xf>
    <xf numFmtId="39" fontId="53" fillId="8" borderId="22" xfId="15" applyNumberFormat="1" applyFont="1" applyFill="1" applyBorder="1" applyAlignment="1">
      <alignment horizontal="right" vertical="center" wrapText="1" readingOrder="1"/>
    </xf>
    <xf numFmtId="39" fontId="53" fillId="20" borderId="22" xfId="15" applyNumberFormat="1" applyFont="1" applyFill="1" applyBorder="1" applyAlignment="1">
      <alignment horizontal="right" vertical="center" wrapText="1" readingOrder="1"/>
    </xf>
    <xf numFmtId="39" fontId="47" fillId="8" borderId="22" xfId="15" applyNumberFormat="1" applyFont="1" applyFill="1" applyBorder="1" applyAlignment="1">
      <alignment horizontal="right" vertical="center" wrapText="1" readingOrder="1"/>
    </xf>
    <xf numFmtId="39" fontId="47" fillId="4" borderId="22" xfId="15" applyNumberFormat="1" applyFont="1" applyFill="1" applyBorder="1" applyAlignment="1">
      <alignment horizontal="right" vertical="center"/>
    </xf>
    <xf numFmtId="39" fontId="53" fillId="15" borderId="22" xfId="15" applyNumberFormat="1" applyFont="1" applyFill="1" applyBorder="1" applyAlignment="1">
      <alignment horizontal="right" vertical="center" wrapText="1" readingOrder="1"/>
    </xf>
    <xf numFmtId="39" fontId="47" fillId="8" borderId="22" xfId="15" applyNumberFormat="1" applyFont="1" applyFill="1" applyBorder="1" applyAlignment="1">
      <alignment horizontal="right" vertical="center"/>
    </xf>
    <xf numFmtId="10" fontId="47" fillId="16" borderId="22" xfId="18" applyNumberFormat="1" applyFont="1" applyFill="1" applyBorder="1" applyAlignment="1">
      <alignment horizontal="center" vertical="center"/>
    </xf>
    <xf numFmtId="0" fontId="28" fillId="3" borderId="22" xfId="15" applyNumberFormat="1" applyFont="1" applyFill="1" applyBorder="1" applyAlignment="1">
      <alignment vertical="center" wrapText="1" readingOrder="1"/>
    </xf>
    <xf numFmtId="0" fontId="28" fillId="12" borderId="22" xfId="15" applyNumberFormat="1" applyFont="1" applyFill="1" applyBorder="1" applyAlignment="1">
      <alignment vertical="center" wrapText="1" readingOrder="1"/>
    </xf>
    <xf numFmtId="0" fontId="31" fillId="3" borderId="22" xfId="15" applyNumberFormat="1" applyFont="1" applyFill="1" applyBorder="1" applyAlignment="1">
      <alignment vertical="center" wrapText="1" readingOrder="1"/>
    </xf>
    <xf numFmtId="0" fontId="7" fillId="12" borderId="22" xfId="15" applyNumberFormat="1" applyFont="1" applyFill="1" applyBorder="1" applyAlignment="1">
      <alignment horizontal="center" vertical="center" wrapText="1" readingOrder="1"/>
    </xf>
    <xf numFmtId="167" fontId="31" fillId="3" borderId="22" xfId="8" applyFont="1" applyFill="1" applyBorder="1" applyAlignment="1">
      <alignment horizontal="right" vertical="center" wrapText="1" readingOrder="1"/>
    </xf>
    <xf numFmtId="167" fontId="31" fillId="3" borderId="22" xfId="8" applyFont="1" applyFill="1" applyBorder="1" applyAlignment="1">
      <alignment horizontal="right" vertical="center"/>
    </xf>
    <xf numFmtId="39" fontId="73" fillId="3" borderId="22" xfId="15" applyNumberFormat="1" applyFont="1" applyFill="1" applyBorder="1" applyAlignment="1">
      <alignment horizontal="right" vertical="center"/>
    </xf>
    <xf numFmtId="39" fontId="56" fillId="15" borderId="22" xfId="15" applyNumberFormat="1" applyFont="1" applyFill="1" applyBorder="1" applyAlignment="1">
      <alignment horizontal="right" vertical="center" wrapText="1" readingOrder="1"/>
    </xf>
    <xf numFmtId="39" fontId="25" fillId="3" borderId="22" xfId="15" applyNumberFormat="1" applyFont="1" applyFill="1" applyBorder="1" applyAlignment="1">
      <alignment horizontal="right" vertical="center"/>
    </xf>
    <xf numFmtId="164" fontId="74" fillId="3" borderId="22" xfId="7" applyFont="1" applyFill="1" applyBorder="1" applyAlignment="1">
      <alignment horizontal="right" vertical="center" wrapText="1"/>
    </xf>
    <xf numFmtId="39" fontId="77" fillId="15" borderId="22" xfId="15" applyNumberFormat="1" applyFont="1" applyFill="1" applyBorder="1" applyAlignment="1">
      <alignment horizontal="right" vertical="center" wrapText="1" readingOrder="1"/>
    </xf>
    <xf numFmtId="39" fontId="7" fillId="3" borderId="22" xfId="15" applyNumberFormat="1" applyFont="1" applyFill="1" applyBorder="1" applyAlignment="1">
      <alignment horizontal="center" vertical="center" wrapText="1" readingOrder="1"/>
    </xf>
    <xf numFmtId="39" fontId="72" fillId="3" borderId="22" xfId="15" applyNumberFormat="1" applyFont="1" applyFill="1" applyBorder="1" applyAlignment="1">
      <alignment horizontal="right" vertical="center"/>
    </xf>
    <xf numFmtId="39" fontId="31" fillId="8" borderId="22" xfId="15" applyNumberFormat="1" applyFont="1" applyFill="1" applyBorder="1" applyAlignment="1">
      <alignment horizontal="right" vertical="center"/>
    </xf>
    <xf numFmtId="10" fontId="47" fillId="8" borderId="22" xfId="18" applyNumberFormat="1" applyFont="1" applyFill="1" applyBorder="1" applyAlignment="1">
      <alignment horizontal="center" vertical="center"/>
    </xf>
    <xf numFmtId="0" fontId="31" fillId="4" borderId="22" xfId="15" applyNumberFormat="1" applyFont="1" applyFill="1" applyBorder="1" applyAlignment="1">
      <alignment horizontal="left" vertical="center" wrapText="1" readingOrder="1"/>
    </xf>
    <xf numFmtId="39" fontId="28" fillId="15" borderId="22" xfId="15" applyNumberFormat="1" applyFont="1" applyFill="1" applyBorder="1" applyAlignment="1">
      <alignment horizontal="right" vertical="center" readingOrder="1"/>
    </xf>
    <xf numFmtId="39" fontId="56" fillId="15" borderId="22" xfId="15" applyNumberFormat="1" applyFont="1" applyFill="1" applyBorder="1" applyAlignment="1">
      <alignment vertical="center" wrapText="1" readingOrder="1"/>
    </xf>
    <xf numFmtId="39" fontId="31" fillId="3" borderId="22" xfId="15" applyNumberFormat="1" applyFont="1" applyFill="1" applyBorder="1" applyAlignment="1">
      <alignment horizontal="center" vertical="center" wrapText="1" readingOrder="1"/>
    </xf>
    <xf numFmtId="39" fontId="7" fillId="3" borderId="22" xfId="15" applyNumberFormat="1" applyFont="1" applyFill="1" applyBorder="1" applyAlignment="1">
      <alignment vertical="center" wrapText="1" readingOrder="1"/>
    </xf>
    <xf numFmtId="0" fontId="7" fillId="11" borderId="22" xfId="15" applyNumberFormat="1" applyFont="1" applyFill="1" applyBorder="1" applyAlignment="1">
      <alignment horizontal="center" vertical="center" wrapText="1" readingOrder="1"/>
    </xf>
    <xf numFmtId="39" fontId="70" fillId="3" borderId="22" xfId="15" applyNumberFormat="1" applyFont="1" applyFill="1" applyBorder="1" applyAlignment="1">
      <alignment horizontal="right" vertical="center" wrapText="1" readingOrder="1"/>
    </xf>
    <xf numFmtId="0" fontId="31" fillId="3" borderId="22" xfId="15" applyFont="1" applyFill="1" applyBorder="1"/>
    <xf numFmtId="0" fontId="12" fillId="19" borderId="22" xfId="15" applyNumberFormat="1" applyFont="1" applyFill="1" applyBorder="1" applyAlignment="1">
      <alignment horizontal="left" vertical="center" wrapText="1" readingOrder="1"/>
    </xf>
    <xf numFmtId="39" fontId="31" fillId="8" borderId="22" xfId="15" applyNumberFormat="1" applyFont="1" applyFill="1" applyBorder="1" applyAlignment="1">
      <alignment horizontal="right" vertical="center" wrapText="1" readingOrder="1"/>
    </xf>
    <xf numFmtId="0" fontId="21" fillId="3" borderId="22" xfId="15" applyNumberFormat="1" applyFont="1" applyFill="1" applyBorder="1" applyAlignment="1">
      <alignment vertical="center" wrapText="1" readingOrder="1"/>
    </xf>
    <xf numFmtId="171" fontId="31" fillId="3" borderId="22" xfId="15" applyNumberFormat="1" applyFont="1" applyFill="1" applyBorder="1" applyAlignment="1">
      <alignment vertical="center" wrapText="1" readingOrder="1"/>
    </xf>
    <xf numFmtId="39" fontId="31" fillId="27" borderId="22" xfId="15" applyNumberFormat="1" applyFont="1" applyFill="1" applyBorder="1" applyAlignment="1">
      <alignment horizontal="right" vertical="center" wrapText="1" readingOrder="1"/>
    </xf>
    <xf numFmtId="39" fontId="31" fillId="19" borderId="22" xfId="15" applyNumberFormat="1" applyFont="1" applyFill="1" applyBorder="1" applyAlignment="1">
      <alignment horizontal="right" vertical="center" wrapText="1" readingOrder="1"/>
    </xf>
    <xf numFmtId="39" fontId="28" fillId="14" borderId="22" xfId="15" applyNumberFormat="1" applyFont="1" applyFill="1" applyBorder="1" applyAlignment="1">
      <alignment horizontal="right" vertical="center" wrapText="1" readingOrder="1"/>
    </xf>
    <xf numFmtId="39" fontId="55" fillId="14" borderId="22" xfId="15" applyNumberFormat="1" applyFont="1" applyFill="1" applyBorder="1" applyAlignment="1">
      <alignment horizontal="right" vertical="center" wrapText="1" readingOrder="1"/>
    </xf>
    <xf numFmtId="39" fontId="56" fillId="14" borderId="22" xfId="15" applyNumberFormat="1" applyFont="1" applyFill="1" applyBorder="1" applyAlignment="1">
      <alignment horizontal="right" vertical="center" wrapText="1" readingOrder="1"/>
    </xf>
    <xf numFmtId="39" fontId="47" fillId="4" borderId="22" xfId="15" applyNumberFormat="1" applyFont="1" applyFill="1" applyBorder="1" applyAlignment="1">
      <alignment horizontal="right" vertical="center" wrapText="1" readingOrder="1"/>
    </xf>
    <xf numFmtId="39" fontId="31" fillId="3" borderId="22" xfId="15" applyNumberFormat="1" applyFont="1" applyFill="1" applyBorder="1" applyAlignment="1">
      <alignment horizontal="right" vertical="center" wrapText="1"/>
    </xf>
    <xf numFmtId="39" fontId="31" fillId="4" borderId="22" xfId="15" applyNumberFormat="1" applyFont="1" applyFill="1" applyBorder="1" applyAlignment="1">
      <alignment horizontal="right" vertical="center" wrapText="1"/>
    </xf>
    <xf numFmtId="0" fontId="21" fillId="3" borderId="22" xfId="15" applyNumberFormat="1" applyFont="1" applyFill="1" applyBorder="1" applyAlignment="1">
      <alignment horizontal="center" vertical="center" wrapText="1" readingOrder="1"/>
    </xf>
    <xf numFmtId="39" fontId="44" fillId="8" borderId="22" xfId="15" applyNumberFormat="1" applyFont="1" applyFill="1" applyBorder="1" applyAlignment="1">
      <alignment horizontal="right" vertical="center" wrapText="1" readingOrder="1"/>
    </xf>
    <xf numFmtId="39" fontId="44" fillId="15" borderId="22" xfId="15" applyNumberFormat="1" applyFont="1" applyFill="1" applyBorder="1" applyAlignment="1">
      <alignment horizontal="right" vertical="center" wrapText="1" readingOrder="1"/>
    </xf>
    <xf numFmtId="10" fontId="46" fillId="16" borderId="22" xfId="18" applyNumberFormat="1" applyFont="1" applyFill="1" applyBorder="1" applyAlignment="1">
      <alignment horizontal="center" vertical="center"/>
    </xf>
    <xf numFmtId="39" fontId="8" fillId="3" borderId="22" xfId="15" applyNumberFormat="1" applyFont="1" applyFill="1" applyBorder="1" applyAlignment="1">
      <alignment horizontal="right" vertical="center" wrapText="1" readingOrder="1"/>
    </xf>
    <xf numFmtId="39" fontId="12" fillId="3" borderId="22" xfId="15" applyNumberFormat="1" applyFont="1" applyFill="1" applyBorder="1" applyAlignment="1">
      <alignment horizontal="right" vertical="center" wrapText="1" readingOrder="1"/>
    </xf>
    <xf numFmtId="39" fontId="1" fillId="15" borderId="22" xfId="15" applyNumberFormat="1" applyFont="1" applyFill="1" applyBorder="1" applyAlignment="1">
      <alignment horizontal="right" vertical="center" wrapText="1" readingOrder="1"/>
    </xf>
    <xf numFmtId="39" fontId="25" fillId="3" borderId="22" xfId="15" applyNumberFormat="1" applyFont="1" applyFill="1" applyBorder="1" applyAlignment="1">
      <alignment horizontal="right" vertical="center" wrapText="1" readingOrder="1"/>
    </xf>
    <xf numFmtId="39" fontId="22" fillId="4" borderId="22" xfId="15" applyNumberFormat="1" applyFont="1" applyFill="1" applyBorder="1" applyAlignment="1">
      <alignment horizontal="right" vertical="center"/>
    </xf>
    <xf numFmtId="10" fontId="22" fillId="3" borderId="22" xfId="18" applyNumberFormat="1" applyFont="1" applyFill="1" applyBorder="1" applyAlignment="1">
      <alignment horizontal="center" vertical="center"/>
    </xf>
    <xf numFmtId="0" fontId="7" fillId="8" borderId="22" xfId="15" applyNumberFormat="1" applyFont="1" applyFill="1" applyBorder="1" applyAlignment="1">
      <alignment horizontal="center" vertical="center" wrapText="1" readingOrder="1"/>
    </xf>
    <xf numFmtId="39" fontId="43" fillId="16" borderId="22" xfId="15" applyNumberFormat="1" applyFont="1" applyFill="1" applyBorder="1" applyAlignment="1">
      <alignment horizontal="right" vertical="center" wrapText="1" readingOrder="1"/>
    </xf>
    <xf numFmtId="39" fontId="1" fillId="8" borderId="22" xfId="15" applyNumberFormat="1" applyFont="1" applyFill="1" applyBorder="1" applyAlignment="1">
      <alignment horizontal="right" vertical="center" wrapText="1" readingOrder="1"/>
    </xf>
    <xf numFmtId="39" fontId="3" fillId="8" borderId="22" xfId="15" applyNumberFormat="1" applyFont="1" applyFill="1" applyBorder="1" applyAlignment="1">
      <alignment horizontal="right"/>
    </xf>
    <xf numFmtId="39" fontId="61" fillId="8" borderId="22" xfId="15" applyNumberFormat="1" applyFont="1" applyFill="1" applyBorder="1" applyAlignment="1">
      <alignment horizontal="right"/>
    </xf>
    <xf numFmtId="39" fontId="60" fillId="8" borderId="22" xfId="15" applyNumberFormat="1" applyFont="1" applyFill="1" applyBorder="1" applyAlignment="1">
      <alignment horizontal="right" vertical="center" wrapText="1" readingOrder="1"/>
    </xf>
    <xf numFmtId="39" fontId="9" fillId="8" borderId="22" xfId="15" applyNumberFormat="1" applyFont="1" applyFill="1" applyBorder="1" applyAlignment="1">
      <alignment horizontal="right" vertical="center" wrapText="1" readingOrder="1"/>
    </xf>
    <xf numFmtId="39" fontId="20" fillId="3" borderId="22" xfId="15" applyNumberFormat="1" applyFont="1" applyFill="1" applyBorder="1" applyAlignment="1">
      <alignment horizontal="right"/>
    </xf>
    <xf numFmtId="39" fontId="3" fillId="8" borderId="22" xfId="15" applyNumberFormat="1" applyFont="1" applyFill="1" applyBorder="1" applyAlignment="1">
      <alignment horizontal="center" vertical="center"/>
    </xf>
    <xf numFmtId="0" fontId="3" fillId="8" borderId="22" xfId="15" applyFont="1" applyFill="1" applyBorder="1" applyAlignment="1">
      <alignment horizontal="right"/>
    </xf>
    <xf numFmtId="0" fontId="61" fillId="8" borderId="22" xfId="15" applyFont="1" applyFill="1" applyBorder="1" applyAlignment="1">
      <alignment horizontal="right"/>
    </xf>
    <xf numFmtId="171" fontId="61" fillId="8" borderId="22" xfId="15" applyNumberFormat="1" applyFont="1" applyFill="1" applyBorder="1" applyAlignment="1">
      <alignment horizontal="right"/>
    </xf>
    <xf numFmtId="0" fontId="20" fillId="3" borderId="22" xfId="15" applyFont="1" applyFill="1" applyBorder="1" applyAlignment="1">
      <alignment horizontal="right"/>
    </xf>
    <xf numFmtId="0" fontId="3" fillId="8" borderId="22" xfId="15" applyFont="1" applyFill="1" applyBorder="1" applyAlignment="1">
      <alignment horizontal="center" vertical="center"/>
    </xf>
    <xf numFmtId="0" fontId="11" fillId="7" borderId="22" xfId="15" applyNumberFormat="1" applyFont="1" applyFill="1" applyBorder="1" applyAlignment="1">
      <alignment horizontal="center" vertical="center" wrapText="1" readingOrder="1"/>
    </xf>
    <xf numFmtId="0" fontId="12" fillId="7" borderId="22" xfId="15" applyNumberFormat="1" applyFont="1" applyFill="1" applyBorder="1" applyAlignment="1">
      <alignment horizontal="left" vertical="center" wrapText="1" readingOrder="1"/>
    </xf>
    <xf numFmtId="39" fontId="8" fillId="7" borderId="22" xfId="15" applyNumberFormat="1" applyFont="1" applyFill="1" applyBorder="1" applyAlignment="1">
      <alignment horizontal="right" vertical="center" wrapText="1" readingOrder="1"/>
    </xf>
    <xf numFmtId="39" fontId="12" fillId="7" borderId="22" xfId="15" applyNumberFormat="1" applyFont="1" applyFill="1" applyBorder="1" applyAlignment="1">
      <alignment horizontal="right" vertical="center" wrapText="1" readingOrder="1"/>
    </xf>
    <xf numFmtId="39" fontId="10" fillId="7" borderId="22" xfId="15" applyNumberFormat="1" applyFont="1" applyFill="1" applyBorder="1" applyAlignment="1">
      <alignment horizontal="right" vertical="center" wrapText="1" readingOrder="1"/>
    </xf>
    <xf numFmtId="39" fontId="10" fillId="7" borderId="22" xfId="15" applyNumberFormat="1" applyFont="1" applyFill="1" applyBorder="1" applyAlignment="1">
      <alignment horizontal="right" vertical="center" wrapText="1"/>
    </xf>
    <xf numFmtId="39" fontId="8" fillId="3" borderId="22" xfId="15" applyNumberFormat="1" applyFont="1" applyFill="1" applyBorder="1" applyAlignment="1">
      <alignment horizontal="right" vertical="center" wrapText="1"/>
    </xf>
    <xf numFmtId="10" fontId="22" fillId="7" borderId="22" xfId="18" applyNumberFormat="1" applyFont="1" applyFill="1" applyBorder="1" applyAlignment="1">
      <alignment horizontal="center" vertical="center"/>
    </xf>
    <xf numFmtId="0" fontId="11" fillId="3" borderId="22" xfId="15" applyNumberFormat="1" applyFont="1" applyFill="1" applyBorder="1" applyAlignment="1">
      <alignment horizontal="center" vertical="center" wrapText="1" readingOrder="1"/>
    </xf>
    <xf numFmtId="39" fontId="12" fillId="3" borderId="22" xfId="15" applyNumberFormat="1" applyFont="1" applyFill="1" applyBorder="1" applyAlignment="1">
      <alignment horizontal="right" vertical="center" wrapText="1"/>
    </xf>
    <xf numFmtId="39" fontId="10" fillId="3" borderId="22" xfId="15" applyNumberFormat="1" applyFont="1" applyFill="1" applyBorder="1" applyAlignment="1">
      <alignment horizontal="right" vertical="center" wrapText="1"/>
    </xf>
    <xf numFmtId="39" fontId="10" fillId="3" borderId="22" xfId="15" applyNumberFormat="1" applyFont="1" applyFill="1" applyBorder="1" applyAlignment="1">
      <alignment horizontal="right" vertical="center" wrapText="1" readingOrder="1"/>
    </xf>
    <xf numFmtId="39" fontId="12" fillId="3" borderId="22" xfId="15" applyNumberFormat="1" applyFont="1" applyFill="1" applyBorder="1" applyAlignment="1">
      <alignment horizontal="center" vertical="center" wrapText="1"/>
    </xf>
    <xf numFmtId="0" fontId="14" fillId="0" borderId="22" xfId="15" applyNumberFormat="1" applyFont="1" applyFill="1" applyBorder="1" applyAlignment="1">
      <alignment horizontal="center" vertical="center" wrapText="1" readingOrder="1"/>
    </xf>
    <xf numFmtId="39" fontId="7" fillId="0" borderId="22" xfId="15" applyNumberFormat="1" applyFont="1" applyFill="1" applyBorder="1" applyAlignment="1">
      <alignment horizontal="right" vertical="center" wrapText="1" readingOrder="1"/>
    </xf>
    <xf numFmtId="39" fontId="12" fillId="0" borderId="22" xfId="15" applyNumberFormat="1" applyFont="1" applyFill="1" applyBorder="1" applyAlignment="1">
      <alignment horizontal="right" vertical="center" wrapText="1" readingOrder="1"/>
    </xf>
    <xf numFmtId="170" fontId="11" fillId="7" borderId="22" xfId="15" applyNumberFormat="1" applyFont="1" applyFill="1" applyBorder="1" applyAlignment="1">
      <alignment horizontal="center" vertical="center" wrapText="1" readingOrder="1"/>
    </xf>
    <xf numFmtId="39" fontId="12" fillId="7" borderId="22" xfId="15" applyNumberFormat="1" applyFont="1" applyFill="1" applyBorder="1" applyAlignment="1">
      <alignment horizontal="right" vertical="center" wrapText="1"/>
    </xf>
    <xf numFmtId="39" fontId="8" fillId="7" borderId="22" xfId="15" applyNumberFormat="1" applyFont="1" applyFill="1" applyBorder="1" applyAlignment="1">
      <alignment horizontal="right" vertical="center" wrapText="1"/>
    </xf>
    <xf numFmtId="39" fontId="12" fillId="7" borderId="22" xfId="15" applyNumberFormat="1" applyFont="1" applyFill="1" applyBorder="1" applyAlignment="1">
      <alignment horizontal="center" vertical="center" wrapText="1"/>
    </xf>
    <xf numFmtId="0" fontId="9" fillId="25" borderId="22" xfId="15" applyNumberFormat="1" applyFont="1" applyFill="1" applyBorder="1" applyAlignment="1">
      <alignment horizontal="center" vertical="center" wrapText="1" readingOrder="1"/>
    </xf>
    <xf numFmtId="1" fontId="9" fillId="25" borderId="22" xfId="15" applyNumberFormat="1" applyFont="1" applyFill="1" applyBorder="1" applyAlignment="1">
      <alignment horizontal="center" vertical="center" wrapText="1" readingOrder="1"/>
    </xf>
    <xf numFmtId="0" fontId="10" fillId="19" borderId="22" xfId="15" applyNumberFormat="1" applyFont="1" applyFill="1" applyBorder="1" applyAlignment="1">
      <alignment horizontal="left" vertical="center" wrapText="1" readingOrder="1"/>
    </xf>
    <xf numFmtId="39" fontId="8" fillId="25" borderId="22" xfId="15" applyNumberFormat="1" applyFont="1" applyFill="1" applyBorder="1" applyAlignment="1">
      <alignment horizontal="right" vertical="center" wrapText="1" readingOrder="1"/>
    </xf>
    <xf numFmtId="39" fontId="10" fillId="4" borderId="22" xfId="15" applyNumberFormat="1" applyFont="1" applyFill="1" applyBorder="1" applyAlignment="1">
      <alignment horizontal="right" vertical="center" wrapText="1" readingOrder="1"/>
    </xf>
    <xf numFmtId="39" fontId="10" fillId="24" borderId="22" xfId="15" applyNumberFormat="1" applyFont="1" applyFill="1" applyBorder="1" applyAlignment="1">
      <alignment horizontal="right" vertical="center" wrapText="1" readingOrder="1"/>
    </xf>
    <xf numFmtId="39" fontId="30" fillId="3" borderId="22" xfId="15" applyNumberFormat="1" applyFont="1" applyFill="1" applyBorder="1" applyAlignment="1">
      <alignment horizontal="right" vertical="center"/>
    </xf>
    <xf numFmtId="39" fontId="10" fillId="27" borderId="22" xfId="15" applyNumberFormat="1" applyFont="1" applyFill="1" applyBorder="1" applyAlignment="1">
      <alignment horizontal="right" vertical="center" wrapText="1" readingOrder="1"/>
    </xf>
    <xf numFmtId="39" fontId="30" fillId="4" borderId="22" xfId="15" applyNumberFormat="1" applyFont="1" applyFill="1" applyBorder="1" applyAlignment="1">
      <alignment horizontal="right" vertical="center"/>
    </xf>
    <xf numFmtId="49" fontId="33" fillId="25" borderId="22" xfId="15" applyNumberFormat="1" applyFont="1" applyFill="1" applyBorder="1" applyAlignment="1">
      <alignment horizontal="center" vertical="center" wrapText="1" readingOrder="1"/>
    </xf>
    <xf numFmtId="0" fontId="33" fillId="25" borderId="22" xfId="15" applyNumberFormat="1" applyFont="1" applyFill="1" applyBorder="1" applyAlignment="1">
      <alignment horizontal="center" vertical="center" wrapText="1" readingOrder="1"/>
    </xf>
    <xf numFmtId="0" fontId="79" fillId="25" borderId="22" xfId="15" applyNumberFormat="1" applyFont="1" applyFill="1" applyBorder="1" applyAlignment="1">
      <alignment horizontal="center" vertical="center" wrapText="1" readingOrder="1"/>
    </xf>
    <xf numFmtId="39" fontId="10" fillId="0" borderId="22" xfId="15" applyNumberFormat="1" applyFont="1" applyFill="1" applyBorder="1" applyAlignment="1">
      <alignment horizontal="right" vertical="center" wrapText="1" readingOrder="1"/>
    </xf>
    <xf numFmtId="0" fontId="19" fillId="0" borderId="22" xfId="15" applyNumberFormat="1" applyFont="1" applyFill="1" applyBorder="1" applyAlignment="1">
      <alignment horizontal="center" vertical="center" wrapText="1" readingOrder="1"/>
    </xf>
    <xf numFmtId="4" fontId="12" fillId="0" borderId="22" xfId="15" applyNumberFormat="1" applyFont="1" applyFill="1" applyBorder="1" applyAlignment="1" applyProtection="1">
      <alignment horizontal="center" vertical="center"/>
    </xf>
    <xf numFmtId="39" fontId="4" fillId="0" borderId="22" xfId="15" applyNumberFormat="1" applyFont="1" applyFill="1" applyBorder="1"/>
    <xf numFmtId="39" fontId="4" fillId="10" borderId="22" xfId="15" applyNumberFormat="1" applyFont="1" applyFill="1" applyBorder="1" applyAlignment="1">
      <alignment horizontal="center" vertical="center"/>
    </xf>
    <xf numFmtId="39" fontId="4" fillId="10" borderId="22" xfId="15" applyNumberFormat="1" applyFont="1" applyFill="1" applyBorder="1" applyAlignment="1">
      <alignment horizontal="right"/>
    </xf>
    <xf numFmtId="39" fontId="4" fillId="10" borderId="22" xfId="15" applyNumberFormat="1" applyFont="1" applyFill="1" applyBorder="1"/>
    <xf numFmtId="39" fontId="12" fillId="10" borderId="22" xfId="15" applyNumberFormat="1" applyFont="1" applyFill="1" applyBorder="1" applyAlignment="1">
      <alignment horizontal="right" vertical="center" wrapText="1"/>
    </xf>
    <xf numFmtId="39" fontId="6" fillId="3" borderId="22" xfId="15" applyNumberFormat="1" applyFont="1" applyFill="1" applyBorder="1" applyAlignment="1">
      <alignment horizontal="right"/>
    </xf>
    <xf numFmtId="0" fontId="17" fillId="0" borderId="22" xfId="15" applyNumberFormat="1" applyFont="1" applyFill="1" applyBorder="1" applyAlignment="1">
      <alignment horizontal="center" vertical="center" wrapText="1" readingOrder="1"/>
    </xf>
    <xf numFmtId="0" fontId="62" fillId="21" borderId="22" xfId="15" applyNumberFormat="1" applyFont="1" applyFill="1" applyBorder="1" applyAlignment="1">
      <alignment horizontal="center" vertical="center" wrapText="1" readingOrder="1"/>
    </xf>
    <xf numFmtId="0" fontId="43" fillId="21" borderId="22" xfId="15" applyNumberFormat="1" applyFont="1" applyFill="1" applyBorder="1" applyAlignment="1">
      <alignment horizontal="center" vertical="center" wrapText="1" readingOrder="1"/>
    </xf>
    <xf numFmtId="0" fontId="12" fillId="14" borderId="22" xfId="15" applyNumberFormat="1" applyFont="1" applyFill="1" applyBorder="1" applyAlignment="1">
      <alignment horizontal="center" vertical="center" wrapText="1" readingOrder="1"/>
    </xf>
    <xf numFmtId="0" fontId="63" fillId="21" borderId="22" xfId="15" applyFont="1" applyFill="1" applyBorder="1" applyAlignment="1">
      <alignment vertical="center" wrapText="1"/>
    </xf>
    <xf numFmtId="0" fontId="67" fillId="22" borderId="16" xfId="15" applyNumberFormat="1" applyFont="1" applyFill="1" applyBorder="1" applyAlignment="1">
      <alignment horizontal="center" vertical="center" wrapText="1" readingOrder="1"/>
    </xf>
    <xf numFmtId="0" fontId="36" fillId="21" borderId="9" xfId="0" applyFont="1" applyFill="1" applyBorder="1" applyAlignment="1">
      <alignment horizontal="center" vertical="center" wrapText="1"/>
    </xf>
    <xf numFmtId="0" fontId="67" fillId="22" borderId="22" xfId="15" applyNumberFormat="1" applyFont="1" applyFill="1" applyBorder="1" applyAlignment="1">
      <alignment horizontal="center" vertical="center" wrapText="1" readingOrder="1"/>
    </xf>
    <xf numFmtId="0" fontId="66" fillId="22" borderId="22" xfId="15" applyFont="1" applyFill="1" applyBorder="1" applyAlignment="1">
      <alignment horizontal="center" vertical="center" wrapText="1"/>
    </xf>
    <xf numFmtId="0" fontId="49" fillId="21" borderId="22" xfId="15" applyFont="1" applyFill="1" applyBorder="1" applyAlignment="1">
      <alignment horizontal="center" vertical="center" wrapText="1"/>
    </xf>
    <xf numFmtId="0" fontId="36" fillId="21" borderId="22" xfId="0" applyFont="1" applyFill="1" applyBorder="1" applyAlignment="1">
      <alignment horizontal="center" vertical="center" wrapText="1"/>
    </xf>
    <xf numFmtId="0" fontId="48" fillId="3" borderId="10" xfId="0" applyFont="1" applyFill="1" applyBorder="1" applyAlignment="1">
      <alignment horizontal="center" vertical="center" wrapText="1"/>
    </xf>
    <xf numFmtId="0" fontId="4" fillId="4" borderId="22" xfId="15" applyFont="1" applyFill="1" applyBorder="1" applyAlignment="1">
      <alignment horizontal="center" vertical="center" wrapText="1"/>
    </xf>
    <xf numFmtId="0" fontId="3" fillId="3" borderId="22" xfId="15" applyFont="1" applyFill="1" applyBorder="1"/>
    <xf numFmtId="10" fontId="3" fillId="3" borderId="22" xfId="15" applyNumberFormat="1" applyFont="1" applyFill="1" applyBorder="1" applyAlignment="1">
      <alignment horizontal="center" vertical="center" wrapText="1"/>
    </xf>
    <xf numFmtId="177" fontId="24" fillId="3" borderId="22" xfId="8" applyNumberFormat="1" applyFont="1" applyFill="1" applyBorder="1" applyAlignment="1">
      <alignment horizontal="center" vertical="center"/>
    </xf>
    <xf numFmtId="177" fontId="58" fillId="3" borderId="22" xfId="8" applyNumberFormat="1" applyFont="1" applyFill="1" applyBorder="1" applyAlignment="1">
      <alignment horizontal="center" vertical="center"/>
    </xf>
    <xf numFmtId="175" fontId="59" fillId="3" borderId="22" xfId="15" applyNumberFormat="1" applyFont="1" applyFill="1" applyBorder="1" applyAlignment="1">
      <alignment horizontal="right" vertical="center" wrapText="1" readingOrder="1"/>
    </xf>
    <xf numFmtId="10" fontId="20" fillId="3" borderId="22" xfId="18" applyNumberFormat="1" applyFont="1" applyFill="1" applyBorder="1" applyAlignment="1">
      <alignment horizontal="center" vertical="center" wrapText="1"/>
    </xf>
    <xf numFmtId="0" fontId="29" fillId="17" borderId="22" xfId="15" applyFont="1" applyFill="1" applyBorder="1"/>
    <xf numFmtId="10" fontId="20" fillId="17" borderId="22" xfId="18" applyNumberFormat="1" applyFont="1" applyFill="1" applyBorder="1" applyAlignment="1">
      <alignment horizontal="center" vertical="center" wrapText="1"/>
    </xf>
    <xf numFmtId="177" fontId="24" fillId="17" borderId="22" xfId="8" applyNumberFormat="1" applyFont="1" applyFill="1" applyBorder="1" applyAlignment="1">
      <alignment horizontal="center" vertical="center"/>
    </xf>
    <xf numFmtId="0" fontId="41" fillId="17" borderId="22" xfId="15" applyFont="1" applyFill="1" applyBorder="1" applyAlignment="1">
      <alignment horizontal="center" vertical="center" wrapText="1"/>
    </xf>
    <xf numFmtId="0" fontId="29" fillId="0" borderId="22" xfId="15" applyFont="1" applyFill="1" applyBorder="1"/>
    <xf numFmtId="0" fontId="20" fillId="3" borderId="22" xfId="15" applyFont="1" applyFill="1" applyBorder="1" applyAlignment="1">
      <alignment horizontal="center" vertical="center" wrapText="1"/>
    </xf>
    <xf numFmtId="0" fontId="3" fillId="17" borderId="22" xfId="15" applyFont="1" applyFill="1" applyBorder="1" applyAlignment="1">
      <alignment horizontal="center" vertical="center" wrapText="1"/>
    </xf>
    <xf numFmtId="0" fontId="22" fillId="3" borderId="22" xfId="15" applyFont="1" applyFill="1" applyBorder="1"/>
    <xf numFmtId="0" fontId="22" fillId="3" borderId="22" xfId="15" applyFont="1" applyFill="1" applyBorder="1" applyAlignment="1">
      <alignment horizontal="center" vertical="center" wrapText="1"/>
    </xf>
    <xf numFmtId="177" fontId="22" fillId="3" borderId="22" xfId="8" applyNumberFormat="1" applyFont="1" applyFill="1" applyBorder="1" applyAlignment="1">
      <alignment horizontal="center" vertical="center"/>
    </xf>
    <xf numFmtId="10" fontId="22" fillId="3" borderId="22" xfId="15" applyNumberFormat="1" applyFont="1" applyFill="1" applyBorder="1" applyAlignment="1">
      <alignment horizontal="center" vertical="center" wrapText="1"/>
    </xf>
    <xf numFmtId="0" fontId="22" fillId="3" borderId="22" xfId="15" applyFont="1" applyFill="1" applyBorder="1" applyAlignment="1">
      <alignment wrapText="1"/>
    </xf>
    <xf numFmtId="0" fontId="46" fillId="8" borderId="22" xfId="15" applyFont="1" applyFill="1" applyBorder="1"/>
    <xf numFmtId="0" fontId="46" fillId="8" borderId="22" xfId="15" applyFont="1" applyFill="1" applyBorder="1" applyAlignment="1">
      <alignment horizontal="center" vertical="center" wrapText="1"/>
    </xf>
    <xf numFmtId="177" fontId="46" fillId="8" borderId="22" xfId="8" applyNumberFormat="1" applyFont="1" applyFill="1" applyBorder="1" applyAlignment="1">
      <alignment horizontal="center" vertical="center"/>
    </xf>
    <xf numFmtId="0" fontId="22" fillId="9" borderId="22" xfId="15" applyFont="1" applyFill="1" applyBorder="1"/>
    <xf numFmtId="10" fontId="22" fillId="0" borderId="22" xfId="15" applyNumberFormat="1" applyFont="1" applyFill="1" applyBorder="1" applyAlignment="1">
      <alignment horizontal="center" vertical="center" wrapText="1"/>
    </xf>
    <xf numFmtId="177" fontId="22" fillId="9" borderId="22" xfId="8" applyNumberFormat="1" applyFont="1" applyFill="1" applyBorder="1" applyAlignment="1">
      <alignment horizontal="center" vertical="center"/>
    </xf>
    <xf numFmtId="177" fontId="50" fillId="3" borderId="22" xfId="8" applyNumberFormat="1" applyFont="1" applyFill="1" applyBorder="1" applyAlignment="1">
      <alignment horizontal="center" vertical="center"/>
    </xf>
    <xf numFmtId="10" fontId="22" fillId="3" borderId="22" xfId="15" applyNumberFormat="1" applyFont="1" applyFill="1" applyBorder="1" applyAlignment="1">
      <alignment horizontal="center" vertical="center"/>
    </xf>
    <xf numFmtId="175" fontId="75" fillId="3" borderId="22" xfId="15" applyNumberFormat="1" applyFont="1" applyFill="1" applyBorder="1" applyAlignment="1">
      <alignment horizontal="right" vertical="center" wrapText="1" readingOrder="1"/>
    </xf>
    <xf numFmtId="10" fontId="31" fillId="3" borderId="22" xfId="18" applyNumberFormat="1" applyFont="1" applyFill="1" applyBorder="1" applyAlignment="1">
      <alignment horizontal="center" vertical="center" wrapText="1"/>
    </xf>
    <xf numFmtId="177" fontId="46" fillId="3" borderId="22" xfId="8" applyNumberFormat="1" applyFont="1" applyFill="1" applyBorder="1" applyAlignment="1">
      <alignment horizontal="center" vertical="center"/>
    </xf>
    <xf numFmtId="175" fontId="76" fillId="13" borderId="22" xfId="15" applyNumberFormat="1" applyFont="1" applyFill="1" applyBorder="1" applyAlignment="1">
      <alignment horizontal="right" vertical="center" wrapText="1" readingOrder="1"/>
    </xf>
    <xf numFmtId="10" fontId="22" fillId="3" borderId="22" xfId="18" applyNumberFormat="1" applyFont="1" applyFill="1" applyBorder="1" applyAlignment="1">
      <alignment horizontal="center" vertical="center" wrapText="1"/>
    </xf>
    <xf numFmtId="175" fontId="46" fillId="8" borderId="22" xfId="15" applyNumberFormat="1" applyFont="1" applyFill="1" applyBorder="1"/>
    <xf numFmtId="0" fontId="29" fillId="8" borderId="22" xfId="15" applyFont="1" applyFill="1" applyBorder="1"/>
    <xf numFmtId="39" fontId="20" fillId="8" borderId="22" xfId="15" applyNumberFormat="1" applyFont="1" applyFill="1" applyBorder="1" applyAlignment="1">
      <alignment horizontal="center" vertical="center" wrapText="1"/>
    </xf>
    <xf numFmtId="177" fontId="57" fillId="8" borderId="22" xfId="8" applyNumberFormat="1" applyFont="1" applyFill="1" applyBorder="1" applyAlignment="1">
      <alignment horizontal="center" vertical="center"/>
    </xf>
    <xf numFmtId="177" fontId="24" fillId="8" borderId="22" xfId="8" applyNumberFormat="1" applyFont="1" applyFill="1" applyBorder="1" applyAlignment="1">
      <alignment horizontal="center" vertical="center"/>
    </xf>
    <xf numFmtId="0" fontId="20" fillId="8" borderId="22" xfId="15" applyFont="1" applyFill="1" applyBorder="1" applyAlignment="1">
      <alignment horizontal="center" vertical="center" wrapText="1"/>
    </xf>
    <xf numFmtId="0" fontId="29" fillId="7" borderId="22" xfId="15" applyFont="1" applyFill="1" applyBorder="1"/>
    <xf numFmtId="0" fontId="3" fillId="7" borderId="22" xfId="15" applyFont="1" applyFill="1" applyBorder="1" applyAlignment="1">
      <alignment horizontal="center" vertical="center" wrapText="1"/>
    </xf>
    <xf numFmtId="177" fontId="24" fillId="7" borderId="22" xfId="8" applyNumberFormat="1" applyFont="1" applyFill="1" applyBorder="1" applyAlignment="1">
      <alignment horizontal="center" vertical="center"/>
    </xf>
    <xf numFmtId="0" fontId="29" fillId="3" borderId="22" xfId="15" applyFont="1" applyFill="1" applyBorder="1"/>
    <xf numFmtId="0" fontId="3" fillId="3" borderId="22" xfId="15" applyFont="1" applyFill="1" applyBorder="1" applyAlignment="1">
      <alignment horizontal="center" vertical="center" wrapText="1"/>
    </xf>
    <xf numFmtId="0" fontId="3" fillId="0" borderId="22" xfId="15" applyFont="1" applyFill="1" applyBorder="1" applyAlignment="1">
      <alignment horizontal="center" vertical="center" wrapText="1"/>
    </xf>
    <xf numFmtId="177" fontId="24" fillId="0" borderId="22" xfId="8" applyNumberFormat="1" applyFont="1" applyFill="1" applyBorder="1" applyAlignment="1">
      <alignment horizontal="center" vertical="center"/>
    </xf>
    <xf numFmtId="176" fontId="4" fillId="3" borderId="22" xfId="15" applyNumberFormat="1" applyFont="1" applyFill="1" applyBorder="1" applyAlignment="1">
      <alignment horizontal="center" vertical="center" wrapText="1"/>
    </xf>
    <xf numFmtId="10" fontId="4" fillId="3" borderId="22" xfId="15" applyNumberFormat="1" applyFont="1" applyFill="1" applyBorder="1" applyAlignment="1">
      <alignment horizontal="center" vertical="center" wrapText="1"/>
    </xf>
    <xf numFmtId="171" fontId="29" fillId="3" borderId="22" xfId="15" applyNumberFormat="1" applyFont="1" applyFill="1" applyBorder="1"/>
    <xf numFmtId="0" fontId="5" fillId="7" borderId="22" xfId="15" applyFont="1" applyFill="1" applyBorder="1" applyAlignment="1">
      <alignment horizontal="center" vertical="center" wrapText="1"/>
    </xf>
    <xf numFmtId="10" fontId="3" fillId="0" borderId="22" xfId="15" applyNumberFormat="1" applyFont="1" applyFill="1" applyBorder="1" applyAlignment="1">
      <alignment horizontal="center" vertical="center" wrapText="1"/>
    </xf>
    <xf numFmtId="177" fontId="22" fillId="0" borderId="22" xfId="8" applyNumberFormat="1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 wrapText="1"/>
    </xf>
    <xf numFmtId="39" fontId="25" fillId="18" borderId="9" xfId="15" applyNumberFormat="1" applyFont="1" applyFill="1" applyBorder="1" applyAlignment="1">
      <alignment horizontal="right" vertical="center"/>
    </xf>
    <xf numFmtId="10" fontId="25" fillId="18" borderId="9" xfId="18" applyNumberFormat="1" applyFont="1" applyFill="1" applyBorder="1" applyAlignment="1">
      <alignment horizontal="center" vertical="center"/>
    </xf>
    <xf numFmtId="0" fontId="27" fillId="4" borderId="22" xfId="15" applyFont="1" applyFill="1" applyBorder="1" applyAlignment="1">
      <alignment vertical="center"/>
    </xf>
    <xf numFmtId="39" fontId="4" fillId="4" borderId="22" xfId="15" applyNumberFormat="1" applyFont="1" applyFill="1" applyBorder="1" applyAlignment="1">
      <alignment horizontal="center" vertical="center" wrapText="1"/>
    </xf>
    <xf numFmtId="0" fontId="12" fillId="4" borderId="22" xfId="15" applyNumberFormat="1" applyFont="1" applyFill="1" applyBorder="1" applyAlignment="1">
      <alignment horizontal="center" vertical="center" wrapText="1" readingOrder="1"/>
    </xf>
    <xf numFmtId="0" fontId="45" fillId="4" borderId="22" xfId="0" applyFont="1" applyFill="1" applyBorder="1" applyAlignment="1">
      <alignment horizontal="center" vertical="center" wrapText="1"/>
    </xf>
    <xf numFmtId="39" fontId="26" fillId="3" borderId="22" xfId="15" applyNumberFormat="1" applyFont="1" applyFill="1" applyBorder="1" applyAlignment="1">
      <alignment horizontal="center" vertical="center"/>
    </xf>
    <xf numFmtId="39" fontId="26" fillId="19" borderId="22" xfId="15" applyNumberFormat="1" applyFont="1" applyFill="1" applyBorder="1" applyAlignment="1">
      <alignment horizontal="center" vertical="center"/>
    </xf>
    <xf numFmtId="10" fontId="32" fillId="18" borderId="22" xfId="18" applyNumberFormat="1" applyFont="1" applyFill="1" applyBorder="1" applyAlignment="1">
      <alignment horizontal="center" vertical="center"/>
    </xf>
    <xf numFmtId="10" fontId="25" fillId="18" borderId="22" xfId="18" applyNumberFormat="1" applyFont="1" applyFill="1" applyBorder="1" applyAlignment="1">
      <alignment horizontal="center" vertical="center"/>
    </xf>
    <xf numFmtId="39" fontId="15" fillId="3" borderId="22" xfId="15" applyNumberFormat="1" applyFont="1" applyFill="1" applyBorder="1" applyAlignment="1">
      <alignment horizontal="center" vertical="center" wrapText="1"/>
    </xf>
    <xf numFmtId="0" fontId="4" fillId="0" borderId="0" xfId="15" applyFont="1" applyFill="1" applyBorder="1" applyAlignment="1">
      <alignment horizontal="center" vertical="center"/>
    </xf>
    <xf numFmtId="171" fontId="4" fillId="0" borderId="22" xfId="15" applyNumberFormat="1" applyFont="1" applyFill="1" applyBorder="1"/>
    <xf numFmtId="0" fontId="6" fillId="3" borderId="22" xfId="15" applyFont="1" applyFill="1" applyBorder="1"/>
    <xf numFmtId="0" fontId="27" fillId="3" borderId="22" xfId="15" applyFont="1" applyFill="1" applyBorder="1" applyAlignment="1">
      <alignment horizontal="center" vertical="center"/>
    </xf>
    <xf numFmtId="39" fontId="4" fillId="12" borderId="28" xfId="15" applyNumberFormat="1" applyFont="1" applyFill="1" applyBorder="1"/>
    <xf numFmtId="39" fontId="4" fillId="12" borderId="29" xfId="15" applyNumberFormat="1" applyFont="1" applyFill="1" applyBorder="1"/>
    <xf numFmtId="39" fontId="4" fillId="12" borderId="30" xfId="15" applyNumberFormat="1" applyFont="1" applyFill="1" applyBorder="1"/>
    <xf numFmtId="39" fontId="4" fillId="12" borderId="31" xfId="15" applyNumberFormat="1" applyFont="1" applyFill="1" applyBorder="1"/>
    <xf numFmtId="39" fontId="4" fillId="12" borderId="32" xfId="15" applyNumberFormat="1" applyFont="1" applyFill="1" applyBorder="1"/>
    <xf numFmtId="39" fontId="4" fillId="12" borderId="33" xfId="15" applyNumberFormat="1" applyFont="1" applyFill="1" applyBorder="1"/>
    <xf numFmtId="171" fontId="15" fillId="3" borderId="22" xfId="15" applyNumberFormat="1" applyFont="1" applyFill="1" applyBorder="1" applyAlignment="1">
      <alignment vertical="center" wrapText="1" readingOrder="1"/>
    </xf>
    <xf numFmtId="171" fontId="26" fillId="3" borderId="22" xfId="15" applyNumberFormat="1" applyFont="1" applyFill="1" applyBorder="1" applyAlignment="1">
      <alignment wrapText="1"/>
    </xf>
    <xf numFmtId="39" fontId="4" fillId="3" borderId="22" xfId="15" applyNumberFormat="1" applyFont="1" applyFill="1" applyBorder="1" applyAlignment="1">
      <alignment horizontal="center" vertical="center"/>
    </xf>
    <xf numFmtId="171" fontId="3" fillId="0" borderId="22" xfId="15" applyNumberFormat="1" applyFont="1" applyFill="1" applyBorder="1"/>
    <xf numFmtId="39" fontId="4" fillId="12" borderId="24" xfId="15" applyNumberFormat="1" applyFont="1" applyFill="1" applyBorder="1"/>
    <xf numFmtId="39" fontId="4" fillId="12" borderId="34" xfId="15" applyNumberFormat="1" applyFont="1" applyFill="1" applyBorder="1"/>
    <xf numFmtId="171" fontId="10" fillId="3" borderId="22" xfId="15" applyNumberFormat="1" applyFont="1" applyFill="1" applyBorder="1" applyAlignment="1">
      <alignment vertical="center" wrapText="1" readingOrder="1"/>
    </xf>
    <xf numFmtId="0" fontId="15" fillId="3" borderId="22" xfId="15" applyNumberFormat="1" applyFont="1" applyFill="1" applyBorder="1" applyAlignment="1">
      <alignment vertical="center" wrapText="1" readingOrder="1"/>
    </xf>
    <xf numFmtId="0" fontId="30" fillId="3" borderId="22" xfId="15" applyFont="1" applyFill="1" applyBorder="1" applyAlignment="1">
      <alignment vertical="center" wrapText="1"/>
    </xf>
    <xf numFmtId="0" fontId="26" fillId="3" borderId="22" xfId="15" applyFont="1" applyFill="1" applyBorder="1" applyAlignment="1">
      <alignment vertical="center" wrapText="1"/>
    </xf>
    <xf numFmtId="0" fontId="26" fillId="3" borderId="22" xfId="15" applyFont="1" applyFill="1" applyBorder="1" applyAlignment="1">
      <alignment wrapText="1"/>
    </xf>
    <xf numFmtId="0" fontId="4" fillId="3" borderId="22" xfId="15" applyFont="1" applyFill="1" applyBorder="1" applyAlignment="1">
      <alignment wrapText="1"/>
    </xf>
    <xf numFmtId="39" fontId="4" fillId="3" borderId="22" xfId="15" applyNumberFormat="1" applyFont="1" applyFill="1" applyBorder="1"/>
    <xf numFmtId="0" fontId="40" fillId="28" borderId="22" xfId="15" applyNumberFormat="1" applyFont="1" applyFill="1" applyBorder="1" applyAlignment="1">
      <alignment horizontal="center" vertical="center" wrapText="1" readingOrder="1"/>
    </xf>
    <xf numFmtId="0" fontId="43" fillId="28" borderId="22" xfId="15" applyNumberFormat="1" applyFont="1" applyFill="1" applyBorder="1" applyAlignment="1">
      <alignment horizontal="left" vertical="center" wrapText="1" readingOrder="1"/>
    </xf>
    <xf numFmtId="39" fontId="40" fillId="28" borderId="22" xfId="15" applyNumberFormat="1" applyFont="1" applyFill="1" applyBorder="1" applyAlignment="1">
      <alignment horizontal="right" vertical="center" wrapText="1" readingOrder="1"/>
    </xf>
    <xf numFmtId="39" fontId="53" fillId="28" borderId="22" xfId="15" applyNumberFormat="1" applyFont="1" applyFill="1" applyBorder="1" applyAlignment="1">
      <alignment horizontal="right" vertical="center" wrapText="1" readingOrder="1"/>
    </xf>
    <xf numFmtId="39" fontId="53" fillId="28" borderId="22" xfId="15" applyNumberFormat="1" applyFont="1" applyFill="1" applyBorder="1" applyAlignment="1">
      <alignment horizontal="right" vertical="top" wrapText="1" readingOrder="1"/>
    </xf>
    <xf numFmtId="39" fontId="28" fillId="28" borderId="22" xfId="15" applyNumberFormat="1" applyFont="1" applyFill="1" applyBorder="1" applyAlignment="1">
      <alignment horizontal="right" vertical="center" wrapText="1" readingOrder="1"/>
    </xf>
    <xf numFmtId="39" fontId="60" fillId="28" borderId="22" xfId="15" applyNumberFormat="1" applyFont="1" applyFill="1" applyBorder="1" applyAlignment="1">
      <alignment horizontal="right" vertical="center" wrapText="1" readingOrder="1"/>
    </xf>
    <xf numFmtId="0" fontId="42" fillId="28" borderId="22" xfId="15" applyNumberFormat="1" applyFont="1" applyFill="1" applyBorder="1" applyAlignment="1">
      <alignment horizontal="center" vertical="center" wrapText="1" readingOrder="1"/>
    </xf>
    <xf numFmtId="39" fontId="42" fillId="28" borderId="22" xfId="15" applyNumberFormat="1" applyFont="1" applyFill="1" applyBorder="1" applyAlignment="1">
      <alignment horizontal="right" vertical="center" wrapText="1" readingOrder="1"/>
    </xf>
    <xf numFmtId="39" fontId="28" fillId="28" borderId="22" xfId="15" applyNumberFormat="1" applyFont="1" applyFill="1" applyBorder="1" applyAlignment="1">
      <alignment horizontal="right" vertical="center"/>
    </xf>
    <xf numFmtId="39" fontId="60" fillId="28" borderId="22" xfId="15" applyNumberFormat="1" applyFont="1" applyFill="1" applyBorder="1" applyAlignment="1">
      <alignment horizontal="right" vertical="center"/>
    </xf>
    <xf numFmtId="10" fontId="53" fillId="28" borderId="22" xfId="18" applyNumberFormat="1" applyFont="1" applyFill="1" applyBorder="1" applyAlignment="1">
      <alignment horizontal="center" vertical="center"/>
    </xf>
    <xf numFmtId="39" fontId="21" fillId="28" borderId="22" xfId="15" applyNumberFormat="1" applyFont="1" applyFill="1" applyBorder="1" applyAlignment="1">
      <alignment horizontal="center" vertical="center" wrapText="1"/>
    </xf>
    <xf numFmtId="10" fontId="47" fillId="28" borderId="22" xfId="18" applyNumberFormat="1" applyFont="1" applyFill="1" applyBorder="1" applyAlignment="1">
      <alignment horizontal="center" vertical="center"/>
    </xf>
    <xf numFmtId="0" fontId="85" fillId="3" borderId="0" xfId="0" applyFont="1" applyFill="1" applyBorder="1" applyAlignment="1">
      <alignment horizontal="center" vertical="center" wrapText="1"/>
    </xf>
    <xf numFmtId="0" fontId="88" fillId="29" borderId="0" xfId="0" applyFont="1" applyFill="1" applyBorder="1" applyAlignment="1">
      <alignment vertical="center"/>
    </xf>
    <xf numFmtId="0" fontId="89" fillId="0" borderId="0" xfId="0" applyFont="1"/>
    <xf numFmtId="0" fontId="86" fillId="0" borderId="0" xfId="3" applyNumberFormat="1" applyFont="1" applyAlignment="1">
      <alignment horizontal="left" wrapText="1"/>
    </xf>
    <xf numFmtId="0" fontId="90" fillId="0" borderId="0" xfId="0" applyFont="1"/>
    <xf numFmtId="0" fontId="90" fillId="0" borderId="0" xfId="0" applyFont="1" applyAlignment="1">
      <alignment horizontal="center" vertical="center"/>
    </xf>
    <xf numFmtId="164" fontId="89" fillId="0" borderId="0" xfId="0" applyNumberFormat="1" applyFont="1"/>
    <xf numFmtId="0" fontId="89" fillId="0" borderId="3" xfId="0" applyFont="1" applyBorder="1"/>
    <xf numFmtId="0" fontId="85" fillId="0" borderId="0" xfId="0" applyFont="1" applyFill="1" applyAlignment="1">
      <alignment horizontal="center"/>
    </xf>
    <xf numFmtId="0" fontId="89" fillId="0" borderId="0" xfId="0" applyFont="1" applyFill="1"/>
    <xf numFmtId="0" fontId="91" fillId="29" borderId="0" xfId="0" applyFont="1" applyFill="1" applyBorder="1" applyAlignment="1">
      <alignment horizontal="center" vertical="center"/>
    </xf>
    <xf numFmtId="0" fontId="92" fillId="3" borderId="0" xfId="0" applyFont="1" applyFill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90" fillId="0" borderId="0" xfId="0" applyFont="1" applyBorder="1" applyAlignment="1">
      <alignment horizontal="left" vertical="center" wrapText="1"/>
    </xf>
    <xf numFmtId="0" fontId="89" fillId="0" borderId="0" xfId="0" applyFont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41" fontId="89" fillId="0" borderId="0" xfId="3" applyFont="1" applyBorder="1" applyAlignment="1">
      <alignment horizontal="right" vertical="center" wrapText="1"/>
    </xf>
    <xf numFmtId="0" fontId="89" fillId="0" borderId="0" xfId="0" applyFont="1" applyBorder="1" applyAlignment="1">
      <alignment horizontal="right" vertical="center" wrapText="1"/>
    </xf>
    <xf numFmtId="0" fontId="85" fillId="3" borderId="0" xfId="0" applyFont="1" applyFill="1" applyAlignment="1">
      <alignment horizontal="center" vertical="center" wrapText="1"/>
    </xf>
    <xf numFmtId="0" fontId="92" fillId="3" borderId="0" xfId="0" applyFont="1" applyFill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0" fontId="88" fillId="29" borderId="0" xfId="0" applyFont="1" applyFill="1" applyAlignment="1">
      <alignment vertical="center"/>
    </xf>
    <xf numFmtId="0" fontId="89" fillId="0" borderId="0" xfId="0" quotePrefix="1" applyFont="1" applyBorder="1" applyAlignment="1">
      <alignment horizontal="center" vertical="center" wrapText="1"/>
    </xf>
    <xf numFmtId="0" fontId="94" fillId="0" borderId="0" xfId="2" quotePrefix="1" applyFont="1" applyBorder="1" applyAlignment="1">
      <alignment horizontal="center" vertical="center" wrapText="1"/>
    </xf>
    <xf numFmtId="0" fontId="89" fillId="3" borderId="0" xfId="0" applyFont="1" applyFill="1" applyBorder="1" applyAlignment="1">
      <alignment horizontal="center" vertical="center" wrapText="1"/>
    </xf>
    <xf numFmtId="0" fontId="89" fillId="0" borderId="0" xfId="0" applyFont="1" applyFill="1" applyAlignment="1">
      <alignment horizontal="center" vertical="center" wrapText="1"/>
    </xf>
    <xf numFmtId="41" fontId="89" fillId="0" borderId="0" xfId="3" applyFont="1" applyFill="1" applyAlignment="1">
      <alignment horizontal="right" vertical="center" wrapText="1"/>
    </xf>
    <xf numFmtId="0" fontId="89" fillId="0" borderId="0" xfId="0" applyFont="1" applyFill="1" applyAlignment="1">
      <alignment horizontal="right" vertical="center" wrapText="1"/>
    </xf>
    <xf numFmtId="0" fontId="89" fillId="0" borderId="0" xfId="0" applyFont="1" applyBorder="1" applyAlignment="1">
      <alignment horizontal="left" vertical="center" wrapText="1"/>
    </xf>
    <xf numFmtId="169" fontId="89" fillId="0" borderId="0" xfId="0" applyNumberFormat="1" applyFont="1" applyFill="1" applyBorder="1" applyAlignment="1">
      <alignment horizontal="center" vertical="center" wrapText="1"/>
    </xf>
    <xf numFmtId="170" fontId="89" fillId="0" borderId="0" xfId="0" applyNumberFormat="1" applyFont="1" applyFill="1" applyBorder="1" applyAlignment="1">
      <alignment horizontal="right" vertical="center" wrapText="1"/>
    </xf>
    <xf numFmtId="14" fontId="95" fillId="3" borderId="0" xfId="0" applyNumberFormat="1" applyFont="1" applyFill="1" applyBorder="1" applyAlignment="1">
      <alignment horizontal="right" vertical="center" wrapText="1"/>
    </xf>
    <xf numFmtId="14" fontId="90" fillId="0" borderId="0" xfId="0" applyNumberFormat="1" applyFont="1" applyBorder="1" applyAlignment="1">
      <alignment horizontal="center" vertical="center" wrapText="1"/>
    </xf>
    <xf numFmtId="14" fontId="89" fillId="0" borderId="0" xfId="0" applyNumberFormat="1" applyFont="1" applyBorder="1" applyAlignment="1">
      <alignment horizontal="center" vertical="center" wrapText="1"/>
    </xf>
    <xf numFmtId="173" fontId="89" fillId="0" borderId="0" xfId="0" applyNumberFormat="1" applyFont="1" applyFill="1" applyBorder="1" applyAlignment="1">
      <alignment horizontal="center" vertical="center" wrapText="1"/>
    </xf>
    <xf numFmtId="41" fontId="89" fillId="0" borderId="0" xfId="3" applyFont="1" applyFill="1" applyBorder="1" applyAlignment="1">
      <alignment horizontal="right" vertical="center" wrapText="1"/>
    </xf>
    <xf numFmtId="0" fontId="89" fillId="0" borderId="0" xfId="0" applyFont="1" applyFill="1" applyBorder="1" applyAlignment="1">
      <alignment horizontal="right" vertical="center" wrapText="1"/>
    </xf>
    <xf numFmtId="164" fontId="89" fillId="0" borderId="0" xfId="0" applyNumberFormat="1" applyFont="1" applyAlignment="1">
      <alignment horizontal="center" vertical="center" wrapText="1"/>
    </xf>
    <xf numFmtId="164" fontId="88" fillId="29" borderId="0" xfId="0" applyNumberFormat="1" applyFont="1" applyFill="1" applyAlignment="1">
      <alignment vertical="center"/>
    </xf>
    <xf numFmtId="164" fontId="96" fillId="3" borderId="0" xfId="0" applyNumberFormat="1" applyFont="1" applyFill="1"/>
    <xf numFmtId="173" fontId="89" fillId="0" borderId="0" xfId="0" applyNumberFormat="1" applyFont="1" applyAlignment="1">
      <alignment horizontal="center" vertical="center" wrapText="1"/>
    </xf>
    <xf numFmtId="0" fontId="97" fillId="3" borderId="0" xfId="0" applyFont="1" applyFill="1"/>
    <xf numFmtId="41" fontId="98" fillId="0" borderId="0" xfId="3" applyFont="1" applyFill="1" applyAlignment="1">
      <alignment horizontal="center" vertical="center" wrapText="1"/>
    </xf>
    <xf numFmtId="173" fontId="98" fillId="0" borderId="0" xfId="0" applyNumberFormat="1" applyFont="1" applyFill="1" applyAlignment="1">
      <alignment horizontal="center" vertical="center" wrapText="1"/>
    </xf>
    <xf numFmtId="173" fontId="88" fillId="29" borderId="0" xfId="0" applyNumberFormat="1" applyFont="1" applyFill="1" applyAlignment="1">
      <alignment vertical="center"/>
    </xf>
    <xf numFmtId="173" fontId="89" fillId="0" borderId="0" xfId="0" applyNumberFormat="1" applyFont="1"/>
    <xf numFmtId="173" fontId="90" fillId="0" borderId="0" xfId="0" applyNumberFormat="1" applyFont="1" applyAlignment="1">
      <alignment horizontal="center" vertical="center"/>
    </xf>
    <xf numFmtId="164" fontId="98" fillId="0" borderId="0" xfId="0" applyNumberFormat="1" applyFont="1" applyFill="1" applyAlignment="1">
      <alignment horizontal="center" vertical="center"/>
    </xf>
    <xf numFmtId="0" fontId="99" fillId="0" borderId="0" xfId="0" applyFont="1" applyBorder="1" applyAlignment="1">
      <alignment horizontal="left" vertical="center" wrapText="1"/>
    </xf>
    <xf numFmtId="164" fontId="100" fillId="0" borderId="0" xfId="12" applyFont="1" applyFill="1" applyAlignment="1">
      <alignment horizontal="right" vertical="center" wrapText="1"/>
    </xf>
    <xf numFmtId="164" fontId="101" fillId="0" borderId="0" xfId="12" applyFont="1" applyFill="1" applyAlignment="1">
      <alignment horizontal="right" vertical="center" wrapText="1"/>
    </xf>
    <xf numFmtId="164" fontId="102" fillId="3" borderId="0" xfId="12" applyFont="1" applyFill="1" applyAlignment="1">
      <alignment horizontal="right" vertical="center" wrapText="1"/>
    </xf>
    <xf numFmtId="0" fontId="104" fillId="3" borderId="22" xfId="0" applyFont="1" applyFill="1" applyBorder="1" applyAlignment="1">
      <alignment horizontal="center" vertical="center" wrapText="1"/>
    </xf>
    <xf numFmtId="0" fontId="104" fillId="3" borderId="22" xfId="0" applyFont="1" applyFill="1" applyBorder="1" applyAlignment="1">
      <alignment vertical="center" wrapText="1"/>
    </xf>
    <xf numFmtId="14" fontId="104" fillId="3" borderId="22" xfId="0" applyNumberFormat="1" applyFont="1" applyFill="1" applyBorder="1" applyAlignment="1">
      <alignment horizontal="center" vertical="center" wrapText="1"/>
    </xf>
    <xf numFmtId="172" fontId="104" fillId="3" borderId="22" xfId="0" applyNumberFormat="1" applyFont="1" applyFill="1" applyBorder="1" applyAlignment="1">
      <alignment horizontal="center" vertical="center" wrapText="1"/>
    </xf>
    <xf numFmtId="170" fontId="104" fillId="3" borderId="22" xfId="3" applyNumberFormat="1" applyFont="1" applyFill="1" applyBorder="1" applyAlignment="1">
      <alignment horizontal="right" vertical="center" wrapText="1"/>
    </xf>
    <xf numFmtId="170" fontId="104" fillId="3" borderId="22" xfId="12" applyNumberFormat="1" applyFont="1" applyFill="1" applyBorder="1" applyAlignment="1">
      <alignment horizontal="right" vertical="center" wrapText="1"/>
    </xf>
    <xf numFmtId="0" fontId="88" fillId="29" borderId="22" xfId="0" applyFont="1" applyFill="1" applyBorder="1" applyAlignment="1">
      <alignment vertical="center"/>
    </xf>
    <xf numFmtId="0" fontId="105" fillId="3" borderId="22" xfId="0" applyFont="1" applyFill="1" applyBorder="1" applyAlignment="1">
      <alignment horizontal="center" vertical="center" wrapText="1"/>
    </xf>
    <xf numFmtId="14" fontId="106" fillId="3" borderId="22" xfId="0" applyNumberFormat="1" applyFont="1" applyFill="1" applyBorder="1" applyAlignment="1">
      <alignment horizontal="center" vertical="center" wrapText="1"/>
    </xf>
    <xf numFmtId="0" fontId="106" fillId="3" borderId="22" xfId="0" applyFont="1" applyFill="1" applyBorder="1" applyAlignment="1">
      <alignment horizontal="center" vertical="center" wrapText="1"/>
    </xf>
    <xf numFmtId="179" fontId="107" fillId="3" borderId="22" xfId="12" applyNumberFormat="1" applyFont="1" applyFill="1" applyBorder="1" applyAlignment="1">
      <alignment horizontal="center" vertical="center" wrapText="1"/>
    </xf>
    <xf numFmtId="0" fontId="107" fillId="3" borderId="22" xfId="0" applyFont="1" applyFill="1" applyBorder="1" applyAlignment="1">
      <alignment vertical="center" wrapText="1"/>
    </xf>
    <xf numFmtId="169" fontId="107" fillId="3" borderId="22" xfId="12" applyNumberFormat="1" applyFont="1" applyFill="1" applyBorder="1" applyAlignment="1">
      <alignment horizontal="center" vertical="center" wrapText="1"/>
    </xf>
    <xf numFmtId="164" fontId="107" fillId="3" borderId="22" xfId="12" applyNumberFormat="1" applyFont="1" applyFill="1" applyBorder="1" applyAlignment="1">
      <alignment horizontal="center" vertical="center" wrapText="1"/>
    </xf>
    <xf numFmtId="15" fontId="106" fillId="3" borderId="22" xfId="0" applyNumberFormat="1" applyFont="1" applyFill="1" applyBorder="1" applyAlignment="1">
      <alignment horizontal="center" vertical="center" wrapText="1"/>
    </xf>
    <xf numFmtId="0" fontId="108" fillId="3" borderId="22" xfId="0" applyFont="1" applyFill="1" applyBorder="1" applyAlignment="1">
      <alignment horizontal="center" vertical="center" wrapText="1"/>
    </xf>
    <xf numFmtId="0" fontId="108" fillId="3" borderId="22" xfId="0" applyFont="1" applyFill="1" applyBorder="1" applyAlignment="1">
      <alignment vertical="center" wrapText="1"/>
    </xf>
    <xf numFmtId="14" fontId="108" fillId="3" borderId="22" xfId="0" applyNumberFormat="1" applyFont="1" applyFill="1" applyBorder="1" applyAlignment="1">
      <alignment horizontal="center" vertical="center" wrapText="1"/>
    </xf>
    <xf numFmtId="172" fontId="108" fillId="3" borderId="22" xfId="0" applyNumberFormat="1" applyFont="1" applyFill="1" applyBorder="1" applyAlignment="1">
      <alignment horizontal="center" vertical="center" wrapText="1"/>
    </xf>
    <xf numFmtId="170" fontId="108" fillId="3" borderId="22" xfId="3" applyNumberFormat="1" applyFont="1" applyFill="1" applyBorder="1" applyAlignment="1">
      <alignment horizontal="right" vertical="center" wrapText="1"/>
    </xf>
    <xf numFmtId="170" fontId="108" fillId="3" borderId="22" xfId="12" applyNumberFormat="1" applyFont="1" applyFill="1" applyBorder="1" applyAlignment="1">
      <alignment horizontal="right" vertical="center" wrapText="1"/>
    </xf>
    <xf numFmtId="0" fontId="105" fillId="3" borderId="22" xfId="0" applyFont="1" applyFill="1" applyBorder="1" applyAlignment="1">
      <alignment horizontal="left" vertical="center" wrapText="1"/>
    </xf>
    <xf numFmtId="0" fontId="106" fillId="3" borderId="22" xfId="0" applyFont="1" applyFill="1" applyBorder="1" applyAlignment="1">
      <alignment horizontal="left" vertical="center" wrapText="1"/>
    </xf>
    <xf numFmtId="164" fontId="109" fillId="3" borderId="22" xfId="7" applyFont="1" applyFill="1" applyBorder="1" applyAlignment="1">
      <alignment horizontal="center" vertical="center" wrapText="1"/>
    </xf>
    <xf numFmtId="0" fontId="110" fillId="3" borderId="22" xfId="0" applyFont="1" applyFill="1" applyBorder="1" applyAlignment="1">
      <alignment horizontal="center" vertical="center" wrapText="1"/>
    </xf>
    <xf numFmtId="15" fontId="111" fillId="3" borderId="22" xfId="0" applyNumberFormat="1" applyFont="1" applyFill="1" applyBorder="1" applyAlignment="1">
      <alignment horizontal="center" vertical="center" wrapText="1"/>
    </xf>
    <xf numFmtId="0" fontId="111" fillId="3" borderId="22" xfId="0" applyFont="1" applyFill="1" applyBorder="1" applyAlignment="1">
      <alignment horizontal="left" vertical="center" wrapText="1"/>
    </xf>
    <xf numFmtId="0" fontId="111" fillId="3" borderId="22" xfId="0" applyFont="1" applyFill="1" applyBorder="1" applyAlignment="1">
      <alignment horizontal="center" vertical="center" wrapText="1"/>
    </xf>
    <xf numFmtId="179" fontId="109" fillId="3" borderId="22" xfId="7" applyNumberFormat="1" applyFont="1" applyFill="1" applyBorder="1" applyAlignment="1">
      <alignment horizontal="right" vertical="center" wrapText="1"/>
    </xf>
    <xf numFmtId="164" fontId="109" fillId="3" borderId="22" xfId="7" applyNumberFormat="1" applyFont="1" applyFill="1" applyBorder="1" applyAlignment="1">
      <alignment horizontal="center" vertical="center" wrapText="1"/>
    </xf>
    <xf numFmtId="169" fontId="111" fillId="3" borderId="22" xfId="7" applyNumberFormat="1" applyFont="1" applyFill="1" applyBorder="1" applyAlignment="1">
      <alignment horizontal="center" vertical="center" wrapText="1"/>
    </xf>
    <xf numFmtId="179" fontId="109" fillId="3" borderId="22" xfId="7" applyNumberFormat="1" applyFont="1" applyFill="1" applyBorder="1" applyAlignment="1">
      <alignment horizontal="center" vertical="center" wrapText="1"/>
    </xf>
    <xf numFmtId="164" fontId="112" fillId="3" borderId="22" xfId="7" applyFont="1" applyFill="1" applyBorder="1" applyAlignment="1">
      <alignment horizontal="center" vertical="center" wrapText="1"/>
    </xf>
    <xf numFmtId="15" fontId="113" fillId="3" borderId="22" xfId="0" applyNumberFormat="1" applyFont="1" applyFill="1" applyBorder="1" applyAlignment="1">
      <alignment horizontal="center" vertical="center" wrapText="1"/>
    </xf>
    <xf numFmtId="0" fontId="113" fillId="3" borderId="22" xfId="0" applyFont="1" applyFill="1" applyBorder="1" applyAlignment="1">
      <alignment horizontal="left" vertical="center" wrapText="1"/>
    </xf>
    <xf numFmtId="0" fontId="113" fillId="3" borderId="22" xfId="0" applyFont="1" applyFill="1" applyBorder="1" applyAlignment="1">
      <alignment horizontal="center" vertical="center" wrapText="1"/>
    </xf>
    <xf numFmtId="179" fontId="112" fillId="3" borderId="22" xfId="7" applyNumberFormat="1" applyFont="1" applyFill="1" applyBorder="1" applyAlignment="1">
      <alignment horizontal="center" vertical="center" wrapText="1"/>
    </xf>
    <xf numFmtId="164" fontId="112" fillId="3" borderId="22" xfId="7" applyNumberFormat="1" applyFont="1" applyFill="1" applyBorder="1" applyAlignment="1">
      <alignment horizontal="center" vertical="center" wrapText="1"/>
    </xf>
    <xf numFmtId="0" fontId="106" fillId="3" borderId="22" xfId="0" applyFont="1" applyFill="1" applyBorder="1" applyAlignment="1">
      <alignment vertical="center" wrapText="1"/>
    </xf>
    <xf numFmtId="164" fontId="109" fillId="3" borderId="22" xfId="12" applyFont="1" applyFill="1" applyBorder="1" applyAlignment="1">
      <alignment horizontal="center" vertical="center" wrapText="1"/>
    </xf>
    <xf numFmtId="0" fontId="114" fillId="29" borderId="22" xfId="0" applyFont="1" applyFill="1" applyBorder="1" applyAlignment="1">
      <alignment vertical="center"/>
    </xf>
    <xf numFmtId="0" fontId="110" fillId="3" borderId="22" xfId="0" applyFont="1" applyFill="1" applyBorder="1" applyAlignment="1">
      <alignment vertical="center" wrapText="1"/>
    </xf>
    <xf numFmtId="15" fontId="113" fillId="3" borderId="22" xfId="0" applyNumberFormat="1" applyFont="1" applyFill="1" applyBorder="1" applyAlignment="1">
      <alignment vertical="center" wrapText="1"/>
    </xf>
    <xf numFmtId="0" fontId="106" fillId="3" borderId="22" xfId="0" applyFont="1" applyFill="1" applyBorder="1" applyAlignment="1"/>
    <xf numFmtId="0" fontId="88" fillId="21" borderId="0" xfId="0" applyFont="1" applyFill="1" applyAlignment="1"/>
    <xf numFmtId="0" fontId="95" fillId="0" borderId="0" xfId="0" applyFont="1" applyFill="1"/>
    <xf numFmtId="0" fontId="95" fillId="0" borderId="0" xfId="12" applyNumberFormat="1" applyFont="1" applyFill="1"/>
    <xf numFmtId="0" fontId="117" fillId="19" borderId="0" xfId="0" applyFont="1" applyFill="1" applyBorder="1" applyAlignment="1">
      <alignment vertical="center" wrapText="1"/>
    </xf>
    <xf numFmtId="164" fontId="95" fillId="0" borderId="0" xfId="0" applyNumberFormat="1" applyFont="1" applyFill="1"/>
    <xf numFmtId="0" fontId="95" fillId="0" borderId="3" xfId="0" applyFont="1" applyFill="1" applyBorder="1"/>
    <xf numFmtId="0" fontId="103" fillId="0" borderId="0" xfId="0" applyFont="1" applyFill="1" applyAlignment="1">
      <alignment horizontal="center" vertical="center"/>
    </xf>
    <xf numFmtId="0" fontId="118" fillId="0" borderId="0" xfId="0" applyFont="1" applyFill="1" applyAlignment="1">
      <alignment horizontal="center" vertical="center"/>
    </xf>
    <xf numFmtId="0" fontId="95" fillId="0" borderId="0" xfId="0" applyFont="1" applyFill="1" applyAlignment="1">
      <alignment horizontal="center" vertical="center"/>
    </xf>
    <xf numFmtId="0" fontId="119" fillId="0" borderId="0" xfId="0" applyFont="1" applyFill="1" applyAlignment="1">
      <alignment wrapText="1"/>
    </xf>
    <xf numFmtId="0" fontId="95" fillId="0" borderId="0" xfId="0" applyFont="1" applyFill="1" applyAlignment="1">
      <alignment vertical="center"/>
    </xf>
    <xf numFmtId="0" fontId="95" fillId="0" borderId="0" xfId="0" applyFont="1" applyFill="1" applyAlignment="1">
      <alignment horizontal="center"/>
    </xf>
    <xf numFmtId="41" fontId="95" fillId="0" borderId="0" xfId="3" applyFont="1" applyFill="1" applyAlignment="1">
      <alignment horizontal="right"/>
    </xf>
    <xf numFmtId="0" fontId="95" fillId="0" borderId="0" xfId="0" applyFont="1" applyFill="1" applyAlignment="1">
      <alignment horizontal="right"/>
    </xf>
    <xf numFmtId="0" fontId="122" fillId="18" borderId="22" xfId="1" applyFont="1" applyFill="1" applyBorder="1" applyAlignment="1">
      <alignment horizontal="center" vertical="center" wrapText="1"/>
    </xf>
    <xf numFmtId="41" fontId="122" fillId="18" borderId="22" xfId="3" applyFont="1" applyFill="1" applyBorder="1" applyAlignment="1">
      <alignment horizontal="center" vertical="center" wrapText="1"/>
    </xf>
    <xf numFmtId="0" fontId="122" fillId="18" borderId="22" xfId="1" applyFont="1" applyFill="1" applyBorder="1" applyAlignment="1">
      <alignment horizontal="center" vertical="center"/>
    </xf>
    <xf numFmtId="0" fontId="122" fillId="18" borderId="22" xfId="0" applyFont="1" applyFill="1" applyBorder="1" applyAlignment="1">
      <alignment horizontal="center" vertical="center" wrapText="1"/>
    </xf>
    <xf numFmtId="14" fontId="122" fillId="18" borderId="22" xfId="0" applyNumberFormat="1" applyFont="1" applyFill="1" applyBorder="1" applyAlignment="1">
      <alignment horizontal="center" vertical="center" wrapText="1"/>
    </xf>
    <xf numFmtId="169" fontId="122" fillId="18" borderId="22" xfId="12" applyNumberFormat="1" applyFont="1" applyFill="1" applyBorder="1" applyAlignment="1">
      <alignment horizontal="center" vertical="center" wrapText="1"/>
    </xf>
    <xf numFmtId="164" fontId="122" fillId="18" borderId="22" xfId="12" applyNumberFormat="1" applyFont="1" applyFill="1" applyBorder="1" applyAlignment="1">
      <alignment horizontal="center" vertical="center" wrapText="1"/>
    </xf>
    <xf numFmtId="0" fontId="97" fillId="0" borderId="22" xfId="0" applyFont="1" applyBorder="1" applyAlignment="1">
      <alignment horizontal="center" vertical="center" wrapText="1"/>
    </xf>
    <xf numFmtId="0" fontId="123" fillId="0" borderId="22" xfId="0" applyFont="1" applyBorder="1" applyAlignment="1">
      <alignment horizontal="center" vertical="center" wrapText="1"/>
    </xf>
    <xf numFmtId="0" fontId="86" fillId="0" borderId="22" xfId="0" applyFont="1" applyFill="1" applyBorder="1" applyAlignment="1">
      <alignment horizontal="center" vertical="center" wrapText="1"/>
    </xf>
    <xf numFmtId="0" fontId="123" fillId="0" borderId="22" xfId="0" quotePrefix="1" applyFont="1" applyBorder="1" applyAlignment="1">
      <alignment horizontal="center" vertical="center" wrapText="1"/>
    </xf>
    <xf numFmtId="0" fontId="123" fillId="0" borderId="22" xfId="0" quotePrefix="1" applyFont="1" applyBorder="1" applyAlignment="1">
      <alignment horizontal="center" vertical="center"/>
    </xf>
    <xf numFmtId="0" fontId="87" fillId="0" borderId="4" xfId="0" applyFont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120" fillId="0" borderId="28" xfId="0" applyFont="1" applyFill="1" applyBorder="1" applyAlignment="1">
      <alignment horizontal="center" vertical="center" wrapText="1"/>
    </xf>
    <xf numFmtId="0" fontId="120" fillId="0" borderId="24" xfId="0" applyFont="1" applyFill="1" applyBorder="1" applyAlignment="1">
      <alignment horizontal="center" vertical="center" wrapText="1"/>
    </xf>
    <xf numFmtId="0" fontId="120" fillId="0" borderId="32" xfId="0" applyFont="1" applyFill="1" applyBorder="1" applyAlignment="1">
      <alignment horizontal="center" vertical="center" wrapText="1"/>
    </xf>
    <xf numFmtId="0" fontId="120" fillId="0" borderId="34" xfId="0" applyFont="1" applyFill="1" applyBorder="1" applyAlignment="1">
      <alignment horizontal="center" vertical="center" wrapText="1"/>
    </xf>
    <xf numFmtId="0" fontId="115" fillId="3" borderId="7" xfId="0" applyFont="1" applyFill="1" applyBorder="1" applyAlignment="1">
      <alignment horizontal="center" wrapText="1"/>
    </xf>
    <xf numFmtId="0" fontId="115" fillId="3" borderId="1" xfId="0" applyFont="1" applyFill="1" applyBorder="1" applyAlignment="1">
      <alignment horizontal="center" wrapText="1"/>
    </xf>
    <xf numFmtId="0" fontId="116" fillId="0" borderId="0" xfId="0" applyFont="1" applyFill="1" applyBorder="1" applyAlignment="1">
      <alignment horizontal="center" vertical="center" wrapText="1"/>
    </xf>
    <xf numFmtId="0" fontId="123" fillId="3" borderId="22" xfId="0" applyFont="1" applyFill="1" applyBorder="1" applyAlignment="1">
      <alignment horizontal="center" vertical="center" wrapText="1"/>
    </xf>
    <xf numFmtId="0" fontId="123" fillId="0" borderId="22" xfId="0" applyFont="1" applyBorder="1" applyAlignment="1">
      <alignment horizontal="left" vertical="center" wrapText="1"/>
    </xf>
    <xf numFmtId="169" fontId="97" fillId="3" borderId="22" xfId="0" applyNumberFormat="1" applyFont="1" applyFill="1" applyBorder="1" applyAlignment="1">
      <alignment horizontal="left" vertical="center" wrapText="1"/>
    </xf>
    <xf numFmtId="170" fontId="97" fillId="3" borderId="22" xfId="0" applyNumberFormat="1" applyFont="1" applyFill="1" applyBorder="1" applyAlignment="1">
      <alignment horizontal="right" vertical="center" wrapText="1"/>
    </xf>
    <xf numFmtId="167" fontId="97" fillId="3" borderId="22" xfId="10" applyFont="1" applyFill="1" applyBorder="1" applyAlignment="1">
      <alignment horizontal="right" vertical="center" wrapText="1"/>
    </xf>
    <xf numFmtId="14" fontId="97" fillId="0" borderId="22" xfId="0" applyNumberFormat="1" applyFont="1" applyFill="1" applyBorder="1" applyAlignment="1">
      <alignment horizontal="right" vertical="center" wrapText="1"/>
    </xf>
    <xf numFmtId="0" fontId="93" fillId="0" borderId="12" xfId="0" applyFont="1" applyBorder="1" applyAlignment="1">
      <alignment horizontal="left" vertical="center" wrapText="1"/>
    </xf>
    <xf numFmtId="0" fontId="104" fillId="3" borderId="23" xfId="0" applyFont="1" applyFill="1" applyBorder="1" applyAlignment="1">
      <alignment horizontal="center" vertical="center" wrapText="1"/>
    </xf>
    <xf numFmtId="0" fontId="104" fillId="3" borderId="24" xfId="0" applyFont="1" applyFill="1" applyBorder="1" applyAlignment="1">
      <alignment horizontal="center" vertical="center" wrapText="1"/>
    </xf>
    <xf numFmtId="0" fontId="104" fillId="3" borderId="25" xfId="0" applyFont="1" applyFill="1" applyBorder="1" applyAlignment="1">
      <alignment horizontal="center" vertical="center" wrapText="1"/>
    </xf>
    <xf numFmtId="0" fontId="104" fillId="3" borderId="15" xfId="0" applyFont="1" applyFill="1" applyBorder="1" applyAlignment="1">
      <alignment horizontal="center" vertical="center" wrapText="1"/>
    </xf>
    <xf numFmtId="0" fontId="104" fillId="3" borderId="14" xfId="0" applyFont="1" applyFill="1" applyBorder="1" applyAlignment="1">
      <alignment horizontal="center" vertical="center" wrapText="1"/>
    </xf>
    <xf numFmtId="0" fontId="104" fillId="3" borderId="13" xfId="0" applyFont="1" applyFill="1" applyBorder="1" applyAlignment="1">
      <alignment horizontal="center" vertical="center" wrapText="1"/>
    </xf>
    <xf numFmtId="170" fontId="104" fillId="3" borderId="23" xfId="12" applyNumberFormat="1" applyFont="1" applyFill="1" applyBorder="1" applyAlignment="1">
      <alignment horizontal="center" vertical="center" wrapText="1"/>
    </xf>
    <xf numFmtId="170" fontId="104" fillId="3" borderId="24" xfId="12" applyNumberFormat="1" applyFont="1" applyFill="1" applyBorder="1" applyAlignment="1">
      <alignment horizontal="center" vertical="center" wrapText="1"/>
    </xf>
    <xf numFmtId="170" fontId="104" fillId="3" borderId="26" xfId="12" applyNumberFormat="1" applyFont="1" applyFill="1" applyBorder="1" applyAlignment="1">
      <alignment horizontal="center" vertical="center" wrapText="1"/>
    </xf>
    <xf numFmtId="170" fontId="104" fillId="3" borderId="15" xfId="12" applyNumberFormat="1" applyFont="1" applyFill="1" applyBorder="1" applyAlignment="1">
      <alignment horizontal="center" vertical="center" wrapText="1"/>
    </xf>
    <xf numFmtId="170" fontId="104" fillId="3" borderId="14" xfId="12" applyNumberFormat="1" applyFont="1" applyFill="1" applyBorder="1" applyAlignment="1">
      <alignment horizontal="center" vertical="center" wrapText="1"/>
    </xf>
    <xf numFmtId="170" fontId="104" fillId="3" borderId="27" xfId="12" applyNumberFormat="1" applyFont="1" applyFill="1" applyBorder="1" applyAlignment="1">
      <alignment horizontal="center" vertical="center" wrapText="1"/>
    </xf>
    <xf numFmtId="0" fontId="121" fillId="0" borderId="0" xfId="0" applyFont="1" applyBorder="1" applyAlignment="1">
      <alignment horizontal="left" vertical="center" wrapText="1"/>
    </xf>
    <xf numFmtId="39" fontId="26" fillId="4" borderId="22" xfId="15" applyNumberFormat="1" applyFont="1" applyFill="1" applyBorder="1" applyAlignment="1">
      <alignment horizontal="center" vertical="center" wrapText="1"/>
    </xf>
    <xf numFmtId="39" fontId="26" fillId="3" borderId="22" xfId="15" applyNumberFormat="1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 wrapText="1"/>
    </xf>
    <xf numFmtId="171" fontId="26" fillId="3" borderId="22" xfId="15" applyNumberFormat="1" applyFont="1" applyFill="1" applyBorder="1" applyAlignment="1">
      <alignment horizontal="center" vertical="center" wrapText="1"/>
    </xf>
    <xf numFmtId="0" fontId="26" fillId="3" borderId="22" xfId="15" applyFont="1" applyFill="1" applyBorder="1" applyAlignment="1">
      <alignment horizontal="center" vertical="center" wrapText="1"/>
    </xf>
    <xf numFmtId="171" fontId="26" fillId="3" borderId="22" xfId="15" applyNumberFormat="1" applyFont="1" applyFill="1" applyBorder="1" applyAlignment="1">
      <alignment horizontal="center" wrapText="1"/>
    </xf>
    <xf numFmtId="0" fontId="26" fillId="3" borderId="22" xfId="15" applyFont="1" applyFill="1" applyBorder="1" applyAlignment="1">
      <alignment horizontal="center" wrapText="1"/>
    </xf>
    <xf numFmtId="9" fontId="27" fillId="3" borderId="22" xfId="18" applyFont="1" applyFill="1" applyBorder="1" applyAlignment="1">
      <alignment horizontal="center" vertical="center"/>
    </xf>
    <xf numFmtId="0" fontId="26" fillId="4" borderId="22" xfId="15" applyFont="1" applyFill="1" applyBorder="1" applyAlignment="1">
      <alignment horizontal="center" vertical="center" wrapText="1"/>
    </xf>
    <xf numFmtId="39" fontId="7" fillId="3" borderId="22" xfId="15" applyNumberFormat="1" applyFont="1" applyFill="1" applyBorder="1" applyAlignment="1">
      <alignment horizontal="right" vertical="center" wrapText="1" readingOrder="1"/>
    </xf>
    <xf numFmtId="0" fontId="21" fillId="3" borderId="22" xfId="15" applyNumberFormat="1" applyFont="1" applyFill="1" applyBorder="1" applyAlignment="1">
      <alignment horizontal="center" vertical="center" wrapText="1" readingOrder="1"/>
    </xf>
    <xf numFmtId="0" fontId="42" fillId="8" borderId="22" xfId="15" applyNumberFormat="1" applyFont="1" applyFill="1" applyBorder="1" applyAlignment="1">
      <alignment horizontal="center" vertical="center" wrapText="1" readingOrder="1"/>
    </xf>
    <xf numFmtId="39" fontId="40" fillId="8" borderId="22" xfId="15" applyNumberFormat="1" applyFont="1" applyFill="1" applyBorder="1" applyAlignment="1">
      <alignment horizontal="center" vertical="center" wrapText="1" readingOrder="1"/>
    </xf>
    <xf numFmtId="0" fontId="15" fillId="7" borderId="22" xfId="15" applyNumberFormat="1" applyFont="1" applyFill="1" applyBorder="1" applyAlignment="1">
      <alignment horizontal="center" vertical="center" wrapText="1" readingOrder="1"/>
    </xf>
    <xf numFmtId="0" fontId="27" fillId="4" borderId="22" xfId="15" applyFont="1" applyFill="1" applyBorder="1" applyAlignment="1">
      <alignment horizontal="center" vertical="center"/>
    </xf>
    <xf numFmtId="0" fontId="81" fillId="21" borderId="0" xfId="0" applyFont="1" applyFill="1" applyBorder="1" applyAlignment="1">
      <alignment horizontal="center" vertical="center" wrapText="1"/>
    </xf>
    <xf numFmtId="0" fontId="81" fillId="21" borderId="14" xfId="0" applyFont="1" applyFill="1" applyBorder="1" applyAlignment="1">
      <alignment horizontal="center" vertical="center" wrapText="1"/>
    </xf>
    <xf numFmtId="177" fontId="23" fillId="4" borderId="22" xfId="8" applyNumberFormat="1" applyFont="1" applyFill="1" applyBorder="1" applyAlignment="1">
      <alignment horizontal="center" vertical="center" wrapText="1"/>
    </xf>
    <xf numFmtId="0" fontId="83" fillId="0" borderId="0" xfId="0" applyFont="1" applyBorder="1" applyAlignment="1">
      <alignment horizontal="center" vertical="center"/>
    </xf>
    <xf numFmtId="0" fontId="83" fillId="0" borderId="14" xfId="0" applyFont="1" applyBorder="1" applyAlignment="1">
      <alignment horizontal="center" vertical="center"/>
    </xf>
    <xf numFmtId="0" fontId="82" fillId="0" borderId="22" xfId="0" applyFont="1" applyBorder="1" applyAlignment="1">
      <alignment horizontal="left" vertical="center"/>
    </xf>
    <xf numFmtId="0" fontId="84" fillId="0" borderId="22" xfId="0" applyFont="1" applyBorder="1" applyAlignment="1">
      <alignment horizontal="center" vertical="center"/>
    </xf>
    <xf numFmtId="177" fontId="22" fillId="4" borderId="0" xfId="8" applyNumberFormat="1" applyFont="1" applyFill="1" applyBorder="1" applyAlignment="1">
      <alignment horizontal="center" vertical="center"/>
    </xf>
    <xf numFmtId="0" fontId="4" fillId="0" borderId="0" xfId="15" applyFont="1" applyFill="1" applyBorder="1" applyAlignment="1">
      <alignment horizontal="center"/>
    </xf>
    <xf numFmtId="0" fontId="18" fillId="0" borderId="0" xfId="15" applyFont="1" applyFill="1" applyBorder="1" applyAlignment="1">
      <alignment horizontal="center"/>
    </xf>
    <xf numFmtId="167" fontId="24" fillId="0" borderId="0" xfId="8" applyFont="1" applyFill="1" applyBorder="1" applyAlignment="1">
      <alignment horizontal="center"/>
    </xf>
    <xf numFmtId="0" fontId="62" fillId="21" borderId="22" xfId="15" applyNumberFormat="1" applyFont="1" applyFill="1" applyBorder="1" applyAlignment="1">
      <alignment horizontal="center" vertical="center" wrapText="1" readingOrder="1"/>
    </xf>
  </cellXfs>
  <cellStyles count="19">
    <cellStyle name="Énfasis1" xfId="1" builtinId="29"/>
    <cellStyle name="Hipervínculo" xfId="2" builtinId="8"/>
    <cellStyle name="Millares [0] 2" xfId="3"/>
    <cellStyle name="Millares 2" xfId="4"/>
    <cellStyle name="Millares 3" xfId="5"/>
    <cellStyle name="Millares 4" xfId="6"/>
    <cellStyle name="Moneda" xfId="7" builtinId="4"/>
    <cellStyle name="Moneda [0]" xfId="8" builtinId="7"/>
    <cellStyle name="Moneda [0] 2" xfId="9"/>
    <cellStyle name="Moneda [0] 2 2" xfId="10"/>
    <cellStyle name="Moneda 2" xfId="11"/>
    <cellStyle name="Moneda 2 2" xfId="12"/>
    <cellStyle name="Moneda 3" xfId="13"/>
    <cellStyle name="Moneda 4" xfId="14"/>
    <cellStyle name="Normal" xfId="0" builtinId="0"/>
    <cellStyle name="Normal 2" xfId="15"/>
    <cellStyle name="Normal 3" xfId="16"/>
    <cellStyle name="Normal 6" xfId="17"/>
    <cellStyle name="Porcentaje" xfId="18" builtinId="5"/>
  </cellStyles>
  <dxfs count="0"/>
  <tableStyles count="0" defaultTableStyle="TableStyleMedium2" defaultPivotStyle="PivotStyleLight16"/>
  <colors>
    <mruColors>
      <color rgb="FFE2ECFD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</xdr:colOff>
      <xdr:row>0</xdr:row>
      <xdr:rowOff>356870</xdr:rowOff>
    </xdr:from>
    <xdr:to>
      <xdr:col>4</xdr:col>
      <xdr:colOff>515620</xdr:colOff>
      <xdr:row>1</xdr:row>
      <xdr:rowOff>1275838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12228B-8FF5-4292-9327-8F3511F12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0" y="356870"/>
          <a:ext cx="2696845" cy="1399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1841500</xdr:colOff>
      <xdr:row>2</xdr:row>
      <xdr:rowOff>466725</xdr:rowOff>
    </xdr:from>
    <xdr:to>
      <xdr:col>29</xdr:col>
      <xdr:colOff>1133571</xdr:colOff>
      <xdr:row>4</xdr:row>
      <xdr:rowOff>317500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522BE9-24A5-497B-A7EE-814818B0D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11000" y="1006475"/>
          <a:ext cx="1451071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_Compra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ICIAL (3)"/>
      <sheetName val="ORIGINAL (2)"/>
      <sheetName val="BASE_DATOS"/>
      <sheetName val="PLAN COMPRAS_2003"/>
      <sheetName val="LISTAS"/>
    </sheetNames>
    <sheetDataSet>
      <sheetData sheetId="0"/>
      <sheetData sheetId="1"/>
      <sheetData sheetId="2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COMPRAS_2003"/>
      <sheetName val="Consolidado almacén"/>
      <sheetName val="Aprobado Comité de L y A 2004"/>
      <sheetName val="Aprob Comité 2004"/>
      <sheetName val="Hoja2"/>
      <sheetName val="Hoja3"/>
      <sheetName val="Aprob Comité 2004 (2)"/>
    </sheetNames>
    <sheetDataSet>
      <sheetData sheetId="0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BB36"/>
  <sheetViews>
    <sheetView showGridLines="0" tabSelected="1" zoomScale="30" zoomScaleNormal="30" zoomScaleSheetLayoutView="10" workbookViewId="0">
      <selection activeCell="F31" sqref="F31"/>
    </sheetView>
  </sheetViews>
  <sheetFormatPr baseColWidth="10" defaultColWidth="0" defaultRowHeight="0" customHeight="1" zeroHeight="1" x14ac:dyDescent="0.35"/>
  <cols>
    <col min="1" max="2" width="18.453125" style="576" customWidth="1"/>
    <col min="3" max="3" width="38.54296875" style="577" customWidth="1"/>
    <col min="4" max="4" width="32.453125" style="578" customWidth="1"/>
    <col min="5" max="5" width="106.54296875" style="579" customWidth="1"/>
    <col min="6" max="6" width="22.90625" style="580" customWidth="1"/>
    <col min="7" max="7" width="15.453125" style="571" customWidth="1"/>
    <col min="8" max="8" width="29.90625" style="581" customWidth="1"/>
    <col min="9" max="9" width="27" style="578" customWidth="1"/>
    <col min="10" max="10" width="35.6328125" style="571" customWidth="1"/>
    <col min="11" max="11" width="39.08984375" style="581" customWidth="1"/>
    <col min="12" max="12" width="46.6328125" style="581" customWidth="1"/>
    <col min="13" max="13" width="59.08984375" style="582" customWidth="1"/>
    <col min="14" max="14" width="62.453125" style="583" customWidth="1"/>
    <col min="15" max="15" width="17.54296875" style="581" customWidth="1"/>
    <col min="16" max="16" width="22.6328125" style="581" customWidth="1"/>
    <col min="17" max="17" width="38.54296875" style="578" customWidth="1"/>
    <col min="18" max="18" width="5.6328125" style="570" customWidth="1"/>
    <col min="19" max="19" width="20" style="571" customWidth="1"/>
    <col min="20" max="20" width="39.36328125" style="572" customWidth="1"/>
    <col min="21" max="21" width="20.54296875" style="571" customWidth="1"/>
    <col min="22" max="22" width="56.453125" style="571" customWidth="1"/>
    <col min="23" max="23" width="30" style="571" customWidth="1"/>
    <col min="24" max="24" width="47.54296875" style="571" customWidth="1"/>
    <col min="25" max="25" width="41.6328125" style="573" customWidth="1"/>
    <col min="26" max="26" width="46.90625" style="571" customWidth="1"/>
    <col min="27" max="27" width="59.36328125" style="574" customWidth="1"/>
    <col min="28" max="28" width="94.90625" style="571" customWidth="1"/>
    <col min="29" max="29" width="30.08984375" style="571" customWidth="1"/>
    <col min="30" max="30" width="35" style="571" customWidth="1"/>
    <col min="31" max="31" width="26.453125" style="571" customWidth="1"/>
    <col min="32" max="32" width="38.90625" style="571" customWidth="1"/>
    <col min="33" max="33" width="23.453125" style="571" customWidth="1"/>
    <col min="34" max="34" width="25" style="571" customWidth="1"/>
    <col min="35" max="35" width="43.453125" style="571" customWidth="1"/>
    <col min="36" max="36" width="24.54296875" style="571" customWidth="1"/>
    <col min="37" max="37" width="25.453125" style="571" customWidth="1"/>
    <col min="38" max="38" width="24" style="571" customWidth="1"/>
    <col min="39" max="39" width="90.90625" style="575" customWidth="1"/>
    <col min="40" max="54" width="0" style="94" hidden="1" customWidth="1"/>
    <col min="55" max="16384" width="11.453125" style="94" hidden="1"/>
  </cols>
  <sheetData>
    <row r="1" spans="1:39" s="1" customFormat="1" ht="36.65" customHeight="1" x14ac:dyDescent="0.5">
      <c r="A1" s="474"/>
      <c r="B1" s="474"/>
      <c r="C1" s="598" t="s">
        <v>230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6"/>
      <c r="Q1" s="597"/>
      <c r="R1" s="475"/>
      <c r="S1" s="476"/>
      <c r="T1" s="477"/>
      <c r="U1" s="478"/>
      <c r="V1" s="476"/>
      <c r="W1" s="476"/>
      <c r="X1" s="476"/>
      <c r="Y1" s="479"/>
      <c r="Z1" s="476"/>
      <c r="AA1" s="480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81"/>
    </row>
    <row r="2" spans="1:39" s="1" customFormat="1" ht="114" customHeight="1" x14ac:dyDescent="0.5">
      <c r="A2" s="482"/>
      <c r="B2" s="482"/>
      <c r="C2" s="600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483"/>
      <c r="Q2" s="483"/>
      <c r="R2" s="484"/>
      <c r="S2" s="476"/>
      <c r="T2" s="477"/>
      <c r="U2" s="478"/>
      <c r="V2" s="476"/>
      <c r="W2" s="476"/>
      <c r="X2" s="476"/>
      <c r="Y2" s="479"/>
      <c r="Z2" s="476"/>
      <c r="AA2" s="480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81"/>
    </row>
    <row r="3" spans="1:39" s="1" customFormat="1" ht="25" x14ac:dyDescent="0.5">
      <c r="A3" s="474"/>
      <c r="B3" s="474"/>
      <c r="C3" s="485"/>
      <c r="D3" s="486"/>
      <c r="E3" s="487"/>
      <c r="F3" s="488"/>
      <c r="G3" s="488"/>
      <c r="H3" s="488"/>
      <c r="I3" s="488"/>
      <c r="J3" s="488"/>
      <c r="K3" s="489"/>
      <c r="L3" s="488"/>
      <c r="M3" s="490"/>
      <c r="N3" s="491"/>
      <c r="O3" s="488"/>
      <c r="P3" s="488"/>
      <c r="Q3" s="488"/>
      <c r="R3" s="475"/>
      <c r="S3" s="476"/>
      <c r="T3" s="477"/>
      <c r="U3" s="478"/>
      <c r="V3" s="476"/>
      <c r="W3" s="476"/>
      <c r="X3" s="476"/>
      <c r="Y3" s="479"/>
      <c r="Z3" s="476"/>
      <c r="AA3" s="480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81"/>
    </row>
    <row r="4" spans="1:39" s="1" customFormat="1" ht="69.650000000000006" customHeight="1" x14ac:dyDescent="0.5">
      <c r="A4" s="474"/>
      <c r="B4" s="474"/>
      <c r="C4" s="485"/>
      <c r="D4" s="624" t="s">
        <v>0</v>
      </c>
      <c r="E4" s="624"/>
      <c r="F4" s="488"/>
      <c r="G4" s="488"/>
      <c r="H4" s="488"/>
      <c r="I4" s="488"/>
      <c r="J4" s="488"/>
      <c r="K4" s="489"/>
      <c r="L4" s="488"/>
      <c r="M4" s="490"/>
      <c r="N4" s="491"/>
      <c r="O4" s="488"/>
      <c r="P4" s="488"/>
      <c r="Q4" s="488"/>
      <c r="R4" s="475"/>
      <c r="S4" s="476"/>
      <c r="T4" s="477"/>
      <c r="U4" s="478"/>
      <c r="V4" s="476"/>
      <c r="W4" s="476"/>
      <c r="X4" s="476"/>
      <c r="Y4" s="479"/>
      <c r="Z4" s="476"/>
      <c r="AA4" s="480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81"/>
    </row>
    <row r="5" spans="1:39" s="1" customFormat="1" ht="25" x14ac:dyDescent="0.5">
      <c r="A5" s="492"/>
      <c r="B5" s="492"/>
      <c r="C5" s="493"/>
      <c r="D5" s="591" t="s">
        <v>1</v>
      </c>
      <c r="E5" s="592" t="s">
        <v>2</v>
      </c>
      <c r="F5" s="592"/>
      <c r="G5" s="488"/>
      <c r="H5" s="494"/>
      <c r="I5" s="494"/>
      <c r="J5" s="593" t="s">
        <v>231</v>
      </c>
      <c r="K5" s="593"/>
      <c r="L5" s="593"/>
      <c r="M5" s="593"/>
      <c r="N5" s="593"/>
      <c r="O5" s="494"/>
      <c r="P5" s="494"/>
      <c r="Q5" s="494"/>
      <c r="R5" s="495"/>
      <c r="S5" s="476"/>
      <c r="T5" s="477"/>
      <c r="U5" s="478"/>
      <c r="V5" s="476"/>
      <c r="W5" s="476"/>
      <c r="X5" s="476"/>
      <c r="Y5" s="479"/>
      <c r="Z5" s="476"/>
      <c r="AA5" s="480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81"/>
    </row>
    <row r="6" spans="1:39" s="1" customFormat="1" ht="25" x14ac:dyDescent="0.5">
      <c r="A6" s="492"/>
      <c r="B6" s="492"/>
      <c r="C6" s="493"/>
      <c r="D6" s="591" t="s">
        <v>3</v>
      </c>
      <c r="E6" s="592" t="s">
        <v>4</v>
      </c>
      <c r="F6" s="592"/>
      <c r="G6" s="488"/>
      <c r="H6" s="494"/>
      <c r="I6" s="494"/>
      <c r="J6" s="593"/>
      <c r="K6" s="593"/>
      <c r="L6" s="593"/>
      <c r="M6" s="593"/>
      <c r="N6" s="593"/>
      <c r="O6" s="494"/>
      <c r="P6" s="494"/>
      <c r="Q6" s="494"/>
      <c r="R6" s="495"/>
      <c r="S6" s="476"/>
      <c r="T6" s="477"/>
      <c r="U6" s="478"/>
      <c r="V6" s="476"/>
      <c r="W6" s="476"/>
      <c r="X6" s="476"/>
      <c r="Y6" s="479"/>
      <c r="Z6" s="476"/>
      <c r="AA6" s="480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81"/>
    </row>
    <row r="7" spans="1:39" s="1" customFormat="1" ht="25" x14ac:dyDescent="0.5">
      <c r="A7" s="492"/>
      <c r="B7" s="492"/>
      <c r="C7" s="493"/>
      <c r="D7" s="591" t="s">
        <v>5</v>
      </c>
      <c r="E7" s="594">
        <v>7395656</v>
      </c>
      <c r="F7" s="594"/>
      <c r="G7" s="496"/>
      <c r="H7" s="494"/>
      <c r="I7" s="494"/>
      <c r="J7" s="593"/>
      <c r="K7" s="593"/>
      <c r="L7" s="593"/>
      <c r="M7" s="593"/>
      <c r="N7" s="593"/>
      <c r="O7" s="494"/>
      <c r="P7" s="494"/>
      <c r="Q7" s="494"/>
      <c r="R7" s="495"/>
      <c r="S7" s="476"/>
      <c r="T7" s="477"/>
      <c r="U7" s="478" t="s">
        <v>130</v>
      </c>
      <c r="V7" s="476"/>
      <c r="W7" s="476"/>
      <c r="X7" s="476"/>
      <c r="Y7" s="479"/>
      <c r="Z7" s="476"/>
      <c r="AA7" s="480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81"/>
    </row>
    <row r="8" spans="1:39" s="1" customFormat="1" ht="25" x14ac:dyDescent="0.5">
      <c r="A8" s="492"/>
      <c r="B8" s="492"/>
      <c r="C8" s="493"/>
      <c r="D8" s="591" t="s">
        <v>6</v>
      </c>
      <c r="E8" s="595" t="s">
        <v>36</v>
      </c>
      <c r="F8" s="595"/>
      <c r="G8" s="497"/>
      <c r="H8" s="494"/>
      <c r="I8" s="494"/>
      <c r="J8" s="593"/>
      <c r="K8" s="593"/>
      <c r="L8" s="593"/>
      <c r="M8" s="593"/>
      <c r="N8" s="593"/>
      <c r="O8" s="494"/>
      <c r="P8" s="494"/>
      <c r="Q8" s="494"/>
      <c r="R8" s="495"/>
      <c r="S8" s="476"/>
      <c r="T8" s="477"/>
      <c r="U8" s="478"/>
      <c r="V8" s="476"/>
      <c r="W8" s="476"/>
      <c r="X8" s="476"/>
      <c r="Y8" s="479"/>
      <c r="Z8" s="476"/>
      <c r="AA8" s="480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81"/>
    </row>
    <row r="9" spans="1:39" s="1" customFormat="1" ht="101.25" customHeight="1" x14ac:dyDescent="0.5">
      <c r="A9" s="492"/>
      <c r="B9" s="492"/>
      <c r="C9" s="493"/>
      <c r="D9" s="591" t="s">
        <v>7</v>
      </c>
      <c r="E9" s="592" t="s">
        <v>168</v>
      </c>
      <c r="F9" s="592"/>
      <c r="G9" s="488"/>
      <c r="H9" s="494"/>
      <c r="I9" s="494"/>
      <c r="J9" s="593"/>
      <c r="K9" s="593"/>
      <c r="L9" s="593"/>
      <c r="M9" s="593"/>
      <c r="N9" s="593"/>
      <c r="O9" s="494"/>
      <c r="P9" s="494"/>
      <c r="Q9" s="494"/>
      <c r="R9" s="495"/>
      <c r="S9" s="476"/>
      <c r="T9" s="477"/>
      <c r="U9" s="478"/>
      <c r="V9" s="476"/>
      <c r="W9" s="476"/>
      <c r="X9" s="476"/>
      <c r="Y9" s="479"/>
      <c r="Z9" s="476"/>
      <c r="AA9" s="480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81"/>
    </row>
    <row r="10" spans="1:39" s="1" customFormat="1" ht="183.75" customHeight="1" x14ac:dyDescent="0.5">
      <c r="A10" s="492"/>
      <c r="B10" s="492"/>
      <c r="C10" s="493"/>
      <c r="D10" s="591" t="s">
        <v>8</v>
      </c>
      <c r="E10" s="605" t="s">
        <v>9</v>
      </c>
      <c r="F10" s="605"/>
      <c r="G10" s="498"/>
      <c r="H10" s="494"/>
      <c r="I10" s="494"/>
      <c r="J10" s="499"/>
      <c r="K10" s="499"/>
      <c r="L10" s="499"/>
      <c r="M10" s="500"/>
      <c r="N10" s="501"/>
      <c r="O10" s="494"/>
      <c r="P10" s="494"/>
      <c r="Q10" s="494"/>
      <c r="R10" s="495"/>
      <c r="S10" s="476"/>
      <c r="T10" s="477"/>
      <c r="U10" s="478"/>
      <c r="V10" s="476"/>
      <c r="W10" s="476"/>
      <c r="X10" s="476"/>
      <c r="Y10" s="479"/>
      <c r="Z10" s="476"/>
      <c r="AA10" s="480"/>
      <c r="AB10" s="476"/>
      <c r="AC10" s="476"/>
      <c r="AD10" s="476"/>
      <c r="AE10" s="476"/>
      <c r="AF10" s="476"/>
      <c r="AG10" s="476"/>
      <c r="AH10" s="476"/>
      <c r="AI10" s="476"/>
      <c r="AJ10" s="476"/>
      <c r="AK10" s="476"/>
      <c r="AL10" s="476"/>
      <c r="AM10" s="481"/>
    </row>
    <row r="11" spans="1:39" s="1" customFormat="1" ht="67.5" customHeight="1" x14ac:dyDescent="0.5">
      <c r="A11" s="492"/>
      <c r="B11" s="492"/>
      <c r="C11" s="493"/>
      <c r="D11" s="591" t="s">
        <v>10</v>
      </c>
      <c r="E11" s="606" t="s">
        <v>205</v>
      </c>
      <c r="F11" s="606"/>
      <c r="G11" s="502"/>
      <c r="H11" s="494"/>
      <c r="I11" s="494"/>
      <c r="J11" s="593" t="s">
        <v>11</v>
      </c>
      <c r="K11" s="593"/>
      <c r="L11" s="593"/>
      <c r="M11" s="593"/>
      <c r="N11" s="593"/>
      <c r="O11" s="494"/>
      <c r="P11" s="494"/>
      <c r="Q11" s="494"/>
      <c r="R11" s="495"/>
      <c r="S11" s="476"/>
      <c r="T11" s="477"/>
      <c r="U11" s="478"/>
      <c r="V11" s="476"/>
      <c r="W11" s="476"/>
      <c r="X11" s="476"/>
      <c r="Y11" s="479"/>
      <c r="Z11" s="476"/>
      <c r="AA11" s="480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81"/>
    </row>
    <row r="12" spans="1:39" s="1" customFormat="1" ht="87.75" customHeight="1" x14ac:dyDescent="0.5">
      <c r="A12" s="492"/>
      <c r="B12" s="492"/>
      <c r="C12" s="493"/>
      <c r="D12" s="591" t="s">
        <v>12</v>
      </c>
      <c r="E12" s="607" t="s">
        <v>234</v>
      </c>
      <c r="F12" s="607"/>
      <c r="G12" s="503"/>
      <c r="H12" s="494"/>
      <c r="I12" s="494"/>
      <c r="J12" s="593"/>
      <c r="K12" s="593"/>
      <c r="L12" s="593"/>
      <c r="M12" s="593"/>
      <c r="N12" s="593"/>
      <c r="O12" s="494"/>
      <c r="P12" s="494"/>
      <c r="Q12" s="494"/>
      <c r="R12" s="495"/>
      <c r="S12" s="476"/>
      <c r="T12" s="477"/>
      <c r="U12" s="478"/>
      <c r="V12" s="476"/>
      <c r="W12" s="476"/>
      <c r="X12" s="476"/>
      <c r="Y12" s="479"/>
      <c r="Z12" s="476"/>
      <c r="AA12" s="480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81"/>
    </row>
    <row r="13" spans="1:39" s="1" customFormat="1" ht="67.5" x14ac:dyDescent="0.5">
      <c r="A13" s="492"/>
      <c r="B13" s="492"/>
      <c r="C13" s="493"/>
      <c r="D13" s="591" t="s">
        <v>13</v>
      </c>
      <c r="E13" s="608"/>
      <c r="F13" s="608"/>
      <c r="G13" s="504"/>
      <c r="H13" s="494"/>
      <c r="I13" s="494"/>
      <c r="J13" s="593"/>
      <c r="K13" s="593"/>
      <c r="L13" s="593"/>
      <c r="M13" s="593"/>
      <c r="N13" s="593"/>
      <c r="O13" s="494"/>
      <c r="P13" s="494"/>
      <c r="Q13" s="494"/>
      <c r="R13" s="495"/>
      <c r="S13" s="476"/>
      <c r="T13" s="477"/>
      <c r="U13" s="478"/>
      <c r="V13" s="476"/>
      <c r="W13" s="476"/>
      <c r="X13" s="476"/>
      <c r="Y13" s="479"/>
      <c r="Z13" s="476"/>
      <c r="AA13" s="480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81"/>
    </row>
    <row r="14" spans="1:39" s="1" customFormat="1" ht="67.5" x14ac:dyDescent="0.5">
      <c r="A14" s="492"/>
      <c r="B14" s="492"/>
      <c r="C14" s="493"/>
      <c r="D14" s="591" t="s">
        <v>14</v>
      </c>
      <c r="E14" s="609"/>
      <c r="F14" s="609"/>
      <c r="G14" s="504"/>
      <c r="H14" s="494"/>
      <c r="I14" s="494"/>
      <c r="J14" s="593"/>
      <c r="K14" s="593"/>
      <c r="L14" s="593"/>
      <c r="M14" s="593"/>
      <c r="N14" s="593"/>
      <c r="O14" s="494"/>
      <c r="P14" s="494"/>
      <c r="Q14" s="494"/>
      <c r="R14" s="495"/>
      <c r="S14" s="476"/>
      <c r="T14" s="477"/>
      <c r="U14" s="478"/>
      <c r="V14" s="476"/>
      <c r="W14" s="476"/>
      <c r="X14" s="476"/>
      <c r="Y14" s="479"/>
      <c r="Z14" s="476"/>
      <c r="AA14" s="480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81"/>
    </row>
    <row r="15" spans="1:39" s="1" customFormat="1" ht="45" x14ac:dyDescent="0.5">
      <c r="A15" s="492"/>
      <c r="B15" s="492"/>
      <c r="C15" s="493"/>
      <c r="D15" s="591" t="s">
        <v>15</v>
      </c>
      <c r="E15" s="610" t="s">
        <v>224</v>
      </c>
      <c r="F15" s="610"/>
      <c r="G15" s="505"/>
      <c r="H15" s="494"/>
      <c r="I15" s="494"/>
      <c r="J15" s="593"/>
      <c r="K15" s="593"/>
      <c r="L15" s="593"/>
      <c r="M15" s="593"/>
      <c r="N15" s="593"/>
      <c r="O15" s="494"/>
      <c r="P15" s="494"/>
      <c r="Q15" s="494"/>
      <c r="R15" s="495"/>
      <c r="S15" s="476"/>
      <c r="T15" s="477"/>
      <c r="U15" s="478"/>
      <c r="V15" s="476"/>
      <c r="W15" s="476"/>
      <c r="X15" s="476"/>
      <c r="Y15" s="479"/>
      <c r="Z15" s="476"/>
      <c r="AA15" s="480"/>
      <c r="AB15" s="476"/>
      <c r="AC15" s="476"/>
      <c r="AD15" s="476"/>
      <c r="AE15" s="476"/>
      <c r="AF15" s="476"/>
      <c r="AG15" s="476"/>
      <c r="AH15" s="476"/>
      <c r="AI15" s="476"/>
      <c r="AJ15" s="476"/>
      <c r="AK15" s="476"/>
      <c r="AL15" s="476"/>
      <c r="AM15" s="481"/>
    </row>
    <row r="16" spans="1:39" s="1" customFormat="1" ht="25" x14ac:dyDescent="0.5">
      <c r="A16" s="492"/>
      <c r="B16" s="492"/>
      <c r="C16" s="493"/>
      <c r="D16" s="488"/>
      <c r="E16" s="506"/>
      <c r="F16" s="507"/>
      <c r="G16" s="507"/>
      <c r="H16" s="494"/>
      <c r="I16" s="494"/>
      <c r="J16" s="489"/>
      <c r="K16" s="508"/>
      <c r="L16" s="489"/>
      <c r="M16" s="509"/>
      <c r="N16" s="510"/>
      <c r="O16" s="494"/>
      <c r="P16" s="494"/>
      <c r="Q16" s="511"/>
      <c r="R16" s="512"/>
      <c r="S16" s="476"/>
      <c r="T16" s="477"/>
      <c r="U16" s="478"/>
      <c r="V16" s="476"/>
      <c r="W16" s="476"/>
      <c r="X16" s="513"/>
      <c r="Y16" s="479"/>
      <c r="Z16" s="476"/>
      <c r="AA16" s="480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81"/>
    </row>
    <row r="17" spans="1:40" s="1" customFormat="1" ht="51" customHeight="1" thickBot="1" x14ac:dyDescent="0.55000000000000004">
      <c r="A17" s="492"/>
      <c r="B17" s="492"/>
      <c r="C17" s="493"/>
      <c r="D17" s="611" t="s">
        <v>16</v>
      </c>
      <c r="E17" s="611"/>
      <c r="F17" s="494"/>
      <c r="G17" s="494"/>
      <c r="H17" s="494"/>
      <c r="I17" s="494"/>
      <c r="J17" s="494"/>
      <c r="K17" s="514"/>
      <c r="L17" s="515"/>
      <c r="M17" s="516" t="s">
        <v>53</v>
      </c>
      <c r="N17" s="517" t="s">
        <v>218</v>
      </c>
      <c r="O17" s="494"/>
      <c r="P17" s="494"/>
      <c r="Q17" s="514"/>
      <c r="R17" s="518"/>
      <c r="S17" s="476"/>
      <c r="T17" s="477"/>
      <c r="U17" s="478"/>
      <c r="V17" s="476"/>
      <c r="W17" s="476"/>
      <c r="X17" s="519"/>
      <c r="Y17" s="520"/>
      <c r="Z17" s="519"/>
      <c r="AA17" s="521" t="s">
        <v>49</v>
      </c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81"/>
    </row>
    <row r="18" spans="1:40" s="1" customFormat="1" ht="32.5" x14ac:dyDescent="0.5">
      <c r="A18" s="492"/>
      <c r="B18" s="492"/>
      <c r="C18" s="493"/>
      <c r="D18" s="486"/>
      <c r="E18" s="522"/>
      <c r="F18" s="494"/>
      <c r="G18" s="494"/>
      <c r="H18" s="494"/>
      <c r="I18" s="494"/>
      <c r="J18" s="494"/>
      <c r="K18" s="499"/>
      <c r="L18" s="494"/>
      <c r="M18" s="523">
        <f>SUBTOTAL(9,M20:M35)</f>
        <v>0</v>
      </c>
      <c r="N18" s="523">
        <f>SUBTOTAL(9,N20:N35)</f>
        <v>0</v>
      </c>
      <c r="O18" s="494"/>
      <c r="P18" s="494"/>
      <c r="Q18" s="494"/>
      <c r="R18" s="495"/>
      <c r="S18" s="476"/>
      <c r="T18" s="477"/>
      <c r="U18" s="478"/>
      <c r="V18" s="476"/>
      <c r="W18" s="476"/>
      <c r="X18" s="524">
        <f>SUBTOTAL(9,X20:X35)</f>
        <v>0</v>
      </c>
      <c r="Y18" s="524">
        <f>SUBTOTAL(9,Y20:Y35)</f>
        <v>0</v>
      </c>
      <c r="Z18" s="524">
        <f>SUBTOTAL(9,Z20:Z35)</f>
        <v>0</v>
      </c>
      <c r="AA18" s="523">
        <f>SUBTOTAL(9,AA20:AA35)</f>
        <v>0</v>
      </c>
      <c r="AB18" s="525"/>
      <c r="AC18" s="525"/>
      <c r="AD18" s="525"/>
      <c r="AE18" s="525"/>
      <c r="AF18" s="476"/>
      <c r="AG18" s="476"/>
      <c r="AH18" s="476"/>
      <c r="AI18" s="476"/>
      <c r="AJ18" s="476"/>
      <c r="AK18" s="476"/>
      <c r="AL18" s="476"/>
      <c r="AM18" s="481"/>
    </row>
    <row r="19" spans="1:40" s="127" customFormat="1" ht="127.75" customHeight="1" x14ac:dyDescent="0.35">
      <c r="A19" s="584" t="s">
        <v>225</v>
      </c>
      <c r="B19" s="584" t="s">
        <v>232</v>
      </c>
      <c r="C19" s="584" t="s">
        <v>226</v>
      </c>
      <c r="D19" s="584" t="s">
        <v>17</v>
      </c>
      <c r="E19" s="584" t="s">
        <v>173</v>
      </c>
      <c r="F19" s="584" t="s">
        <v>155</v>
      </c>
      <c r="G19" s="584" t="s">
        <v>154</v>
      </c>
      <c r="H19" s="584" t="s">
        <v>18</v>
      </c>
      <c r="I19" s="584" t="s">
        <v>128</v>
      </c>
      <c r="J19" s="584" t="s">
        <v>19</v>
      </c>
      <c r="K19" s="584" t="s">
        <v>20</v>
      </c>
      <c r="L19" s="584" t="s">
        <v>200</v>
      </c>
      <c r="M19" s="585" t="s">
        <v>201</v>
      </c>
      <c r="N19" s="584" t="s">
        <v>202</v>
      </c>
      <c r="O19" s="584" t="s">
        <v>203</v>
      </c>
      <c r="P19" s="584" t="s">
        <v>21</v>
      </c>
      <c r="Q19" s="584" t="s">
        <v>22</v>
      </c>
      <c r="R19" s="586"/>
      <c r="S19" s="587" t="s">
        <v>23</v>
      </c>
      <c r="T19" s="587" t="s">
        <v>163</v>
      </c>
      <c r="U19" s="588" t="s">
        <v>24</v>
      </c>
      <c r="V19" s="587" t="s">
        <v>25</v>
      </c>
      <c r="W19" s="587" t="s">
        <v>26</v>
      </c>
      <c r="X19" s="589" t="s">
        <v>210</v>
      </c>
      <c r="Y19" s="589" t="s">
        <v>193</v>
      </c>
      <c r="Z19" s="589" t="s">
        <v>162</v>
      </c>
      <c r="AA19" s="590" t="s">
        <v>209</v>
      </c>
      <c r="AB19" s="587" t="s">
        <v>27</v>
      </c>
      <c r="AC19" s="587" t="s">
        <v>37</v>
      </c>
      <c r="AD19" s="587" t="s">
        <v>38</v>
      </c>
      <c r="AE19" s="587" t="s">
        <v>28</v>
      </c>
      <c r="AF19" s="587" t="s">
        <v>29</v>
      </c>
      <c r="AG19" s="587" t="s">
        <v>39</v>
      </c>
      <c r="AH19" s="587" t="s">
        <v>30</v>
      </c>
      <c r="AI19" s="587" t="s">
        <v>31</v>
      </c>
      <c r="AJ19" s="587" t="s">
        <v>32</v>
      </c>
      <c r="AK19" s="587" t="s">
        <v>33</v>
      </c>
      <c r="AL19" s="587" t="s">
        <v>40</v>
      </c>
      <c r="AM19" s="587" t="s">
        <v>34</v>
      </c>
    </row>
    <row r="20" spans="1:40" s="143" customFormat="1" ht="25" x14ac:dyDescent="0.35">
      <c r="A20" s="526"/>
      <c r="B20" s="526"/>
      <c r="C20" s="526"/>
      <c r="D20" s="526"/>
      <c r="E20" s="527"/>
      <c r="F20" s="526"/>
      <c r="G20" s="526"/>
      <c r="H20" s="528"/>
      <c r="I20" s="529"/>
      <c r="J20" s="526"/>
      <c r="K20" s="526"/>
      <c r="L20" s="526"/>
      <c r="M20" s="530"/>
      <c r="N20" s="531"/>
      <c r="O20" s="526"/>
      <c r="P20" s="526"/>
      <c r="Q20" s="526"/>
      <c r="R20" s="532"/>
      <c r="S20" s="533"/>
      <c r="T20" s="533"/>
      <c r="U20" s="534"/>
      <c r="V20" s="535"/>
      <c r="W20" s="535"/>
      <c r="X20" s="536"/>
      <c r="Y20" s="537"/>
      <c r="Z20" s="538"/>
      <c r="AA20" s="539"/>
      <c r="AB20" s="535"/>
      <c r="AC20" s="535"/>
      <c r="AD20" s="535"/>
      <c r="AE20" s="535"/>
      <c r="AF20" s="535"/>
      <c r="AG20" s="540"/>
      <c r="AH20" s="540"/>
      <c r="AI20" s="535"/>
      <c r="AJ20" s="540"/>
      <c r="AK20" s="540"/>
      <c r="AL20" s="535"/>
      <c r="AM20" s="535"/>
      <c r="AN20" s="165"/>
    </row>
    <row r="21" spans="1:40" s="144" customFormat="1" ht="25" x14ac:dyDescent="0.35">
      <c r="A21" s="526"/>
      <c r="B21" s="526"/>
      <c r="C21" s="541"/>
      <c r="D21" s="541"/>
      <c r="E21" s="542"/>
      <c r="F21" s="541"/>
      <c r="G21" s="541"/>
      <c r="H21" s="543"/>
      <c r="I21" s="544"/>
      <c r="J21" s="541"/>
      <c r="K21" s="541"/>
      <c r="L21" s="541"/>
      <c r="M21" s="545"/>
      <c r="N21" s="546"/>
      <c r="O21" s="541"/>
      <c r="P21" s="541"/>
      <c r="Q21" s="541"/>
      <c r="R21" s="532"/>
      <c r="S21" s="533"/>
      <c r="T21" s="547"/>
      <c r="U21" s="534"/>
      <c r="V21" s="548"/>
      <c r="W21" s="535"/>
      <c r="X21" s="536"/>
      <c r="Y21" s="537"/>
      <c r="Z21" s="538"/>
      <c r="AA21" s="539"/>
      <c r="AB21" s="535"/>
      <c r="AC21" s="535"/>
      <c r="AD21" s="535"/>
      <c r="AE21" s="535"/>
      <c r="AF21" s="535"/>
      <c r="AG21" s="535"/>
      <c r="AH21" s="535"/>
      <c r="AI21" s="535"/>
      <c r="AJ21" s="540"/>
      <c r="AK21" s="540"/>
      <c r="AL21" s="535"/>
      <c r="AM21" s="535"/>
      <c r="AN21" s="166"/>
    </row>
    <row r="22" spans="1:40" s="144" customFormat="1" ht="25" x14ac:dyDescent="0.35">
      <c r="A22" s="526"/>
      <c r="B22" s="526"/>
      <c r="C22" s="526"/>
      <c r="D22" s="526"/>
      <c r="E22" s="527"/>
      <c r="F22" s="526"/>
      <c r="G22" s="526"/>
      <c r="H22" s="528"/>
      <c r="I22" s="529"/>
      <c r="J22" s="526"/>
      <c r="K22" s="526"/>
      <c r="L22" s="526"/>
      <c r="M22" s="530"/>
      <c r="N22" s="531"/>
      <c r="O22" s="526"/>
      <c r="P22" s="526"/>
      <c r="Q22" s="526"/>
      <c r="R22" s="532"/>
      <c r="S22" s="533"/>
      <c r="T22" s="533"/>
      <c r="U22" s="534"/>
      <c r="V22" s="548"/>
      <c r="W22" s="535"/>
      <c r="X22" s="536"/>
      <c r="Y22" s="537"/>
      <c r="Z22" s="538"/>
      <c r="AA22" s="539"/>
      <c r="AB22" s="535"/>
      <c r="AC22" s="535"/>
      <c r="AD22" s="535"/>
      <c r="AE22" s="535"/>
      <c r="AF22" s="535"/>
      <c r="AG22" s="535"/>
      <c r="AH22" s="535"/>
      <c r="AI22" s="535"/>
      <c r="AJ22" s="540"/>
      <c r="AK22" s="540"/>
      <c r="AL22" s="535"/>
      <c r="AM22" s="535"/>
      <c r="AN22" s="166"/>
    </row>
    <row r="23" spans="1:40" s="144" customFormat="1" ht="25" x14ac:dyDescent="0.35">
      <c r="A23" s="526"/>
      <c r="B23" s="526"/>
      <c r="C23" s="526"/>
      <c r="D23" s="526"/>
      <c r="E23" s="527"/>
      <c r="F23" s="526"/>
      <c r="G23" s="526"/>
      <c r="H23" s="528"/>
      <c r="I23" s="529"/>
      <c r="J23" s="526"/>
      <c r="K23" s="526"/>
      <c r="L23" s="526"/>
      <c r="M23" s="530"/>
      <c r="N23" s="531"/>
      <c r="O23" s="526"/>
      <c r="P23" s="526"/>
      <c r="Q23" s="526"/>
      <c r="R23" s="532"/>
      <c r="S23" s="533"/>
      <c r="T23" s="533"/>
      <c r="U23" s="534"/>
      <c r="V23" s="548"/>
      <c r="W23" s="535"/>
      <c r="X23" s="536"/>
      <c r="Y23" s="537"/>
      <c r="Z23" s="538"/>
      <c r="AA23" s="539"/>
      <c r="AB23" s="535"/>
      <c r="AC23" s="535"/>
      <c r="AD23" s="535"/>
      <c r="AE23" s="535"/>
      <c r="AF23" s="535"/>
      <c r="AG23" s="535"/>
      <c r="AH23" s="535"/>
      <c r="AI23" s="535"/>
      <c r="AJ23" s="540"/>
      <c r="AK23" s="540"/>
      <c r="AL23" s="535"/>
      <c r="AM23" s="535"/>
      <c r="AN23" s="166"/>
    </row>
    <row r="24" spans="1:40" s="144" customFormat="1" ht="25" x14ac:dyDescent="0.35">
      <c r="A24" s="526"/>
      <c r="B24" s="526"/>
      <c r="C24" s="541"/>
      <c r="D24" s="541"/>
      <c r="E24" s="542"/>
      <c r="F24" s="541"/>
      <c r="G24" s="541"/>
      <c r="H24" s="543"/>
      <c r="I24" s="544"/>
      <c r="J24" s="541"/>
      <c r="K24" s="541"/>
      <c r="L24" s="541"/>
      <c r="M24" s="545"/>
      <c r="N24" s="546"/>
      <c r="O24" s="541"/>
      <c r="P24" s="541"/>
      <c r="Q24" s="541"/>
      <c r="R24" s="532"/>
      <c r="S24" s="533"/>
      <c r="T24" s="547"/>
      <c r="U24" s="534"/>
      <c r="V24" s="548"/>
      <c r="W24" s="535"/>
      <c r="X24" s="536"/>
      <c r="Y24" s="537"/>
      <c r="Z24" s="538"/>
      <c r="AA24" s="539"/>
      <c r="AB24" s="535"/>
      <c r="AC24" s="535"/>
      <c r="AD24" s="535"/>
      <c r="AE24" s="535"/>
      <c r="AF24" s="535"/>
      <c r="AG24" s="535"/>
      <c r="AH24" s="535"/>
      <c r="AI24" s="535"/>
      <c r="AJ24" s="540"/>
      <c r="AK24" s="540"/>
      <c r="AL24" s="535"/>
      <c r="AM24" s="535"/>
      <c r="AN24" s="166"/>
    </row>
    <row r="25" spans="1:40" s="144" customFormat="1" ht="25" x14ac:dyDescent="0.35">
      <c r="A25" s="527"/>
      <c r="B25" s="527"/>
      <c r="C25" s="526"/>
      <c r="D25" s="526"/>
      <c r="E25" s="527"/>
      <c r="F25" s="526"/>
      <c r="G25" s="526"/>
      <c r="H25" s="528"/>
      <c r="I25" s="529"/>
      <c r="J25" s="526"/>
      <c r="K25" s="526"/>
      <c r="L25" s="526"/>
      <c r="M25" s="549"/>
      <c r="N25" s="549"/>
      <c r="O25" s="526"/>
      <c r="P25" s="526"/>
      <c r="Q25" s="526"/>
      <c r="R25" s="532"/>
      <c r="S25" s="550"/>
      <c r="T25" s="550"/>
      <c r="U25" s="551"/>
      <c r="V25" s="552"/>
      <c r="W25" s="553"/>
      <c r="X25" s="554"/>
      <c r="Y25" s="537"/>
      <c r="Z25" s="549"/>
      <c r="AA25" s="555"/>
      <c r="AB25" s="553"/>
      <c r="AC25" s="553"/>
      <c r="AD25" s="551"/>
      <c r="AE25" s="551"/>
      <c r="AF25" s="553"/>
      <c r="AG25" s="556"/>
      <c r="AH25" s="535"/>
      <c r="AI25" s="553"/>
      <c r="AJ25" s="551"/>
      <c r="AK25" s="551"/>
      <c r="AL25" s="553"/>
      <c r="AM25" s="556"/>
      <c r="AN25" s="166"/>
    </row>
    <row r="26" spans="1:40" s="144" customFormat="1" ht="25" x14ac:dyDescent="0.35">
      <c r="A26" s="527"/>
      <c r="B26" s="527"/>
      <c r="C26" s="526"/>
      <c r="D26" s="526"/>
      <c r="E26" s="527"/>
      <c r="F26" s="526"/>
      <c r="G26" s="526"/>
      <c r="H26" s="528"/>
      <c r="I26" s="529"/>
      <c r="J26" s="526"/>
      <c r="K26" s="526"/>
      <c r="L26" s="526"/>
      <c r="M26" s="549"/>
      <c r="N26" s="549"/>
      <c r="O26" s="526"/>
      <c r="P26" s="526"/>
      <c r="Q26" s="526"/>
      <c r="R26" s="532"/>
      <c r="S26" s="550"/>
      <c r="T26" s="550"/>
      <c r="U26" s="551"/>
      <c r="V26" s="552"/>
      <c r="W26" s="553"/>
      <c r="X26" s="557"/>
      <c r="Y26" s="537"/>
      <c r="Z26" s="549"/>
      <c r="AA26" s="555"/>
      <c r="AB26" s="553"/>
      <c r="AC26" s="553"/>
      <c r="AD26" s="551"/>
      <c r="AE26" s="551"/>
      <c r="AF26" s="553"/>
      <c r="AG26" s="556"/>
      <c r="AH26" s="535"/>
      <c r="AI26" s="553"/>
      <c r="AJ26" s="551"/>
      <c r="AK26" s="551"/>
      <c r="AL26" s="553"/>
      <c r="AM26" s="556"/>
      <c r="AN26" s="166"/>
    </row>
    <row r="27" spans="1:40" s="144" customFormat="1" ht="25" x14ac:dyDescent="0.35">
      <c r="A27" s="527"/>
      <c r="B27" s="527"/>
      <c r="C27" s="526"/>
      <c r="D27" s="526"/>
      <c r="E27" s="527"/>
      <c r="F27" s="526"/>
      <c r="G27" s="526"/>
      <c r="H27" s="528"/>
      <c r="I27" s="529"/>
      <c r="J27" s="526"/>
      <c r="K27" s="526"/>
      <c r="L27" s="526"/>
      <c r="M27" s="549"/>
      <c r="N27" s="549"/>
      <c r="O27" s="526"/>
      <c r="P27" s="526"/>
      <c r="Q27" s="526"/>
      <c r="R27" s="532"/>
      <c r="S27" s="550"/>
      <c r="T27" s="550"/>
      <c r="U27" s="551"/>
      <c r="V27" s="552"/>
      <c r="W27" s="553"/>
      <c r="X27" s="557"/>
      <c r="Y27" s="537"/>
      <c r="Z27" s="549"/>
      <c r="AA27" s="555"/>
      <c r="AB27" s="553"/>
      <c r="AC27" s="553"/>
      <c r="AD27" s="551"/>
      <c r="AE27" s="551"/>
      <c r="AF27" s="553"/>
      <c r="AG27" s="556"/>
      <c r="AH27" s="535"/>
      <c r="AI27" s="553"/>
      <c r="AJ27" s="551"/>
      <c r="AK27" s="551"/>
      <c r="AL27" s="553"/>
      <c r="AM27" s="556"/>
      <c r="AN27" s="166"/>
    </row>
    <row r="28" spans="1:40" s="144" customFormat="1" ht="25" x14ac:dyDescent="0.35">
      <c r="A28" s="527"/>
      <c r="B28" s="527"/>
      <c r="C28" s="526"/>
      <c r="D28" s="526"/>
      <c r="E28" s="527"/>
      <c r="F28" s="526"/>
      <c r="G28" s="526"/>
      <c r="H28" s="528"/>
      <c r="I28" s="529"/>
      <c r="J28" s="526"/>
      <c r="K28" s="526"/>
      <c r="L28" s="526"/>
      <c r="M28" s="549"/>
      <c r="N28" s="549"/>
      <c r="O28" s="526"/>
      <c r="P28" s="526"/>
      <c r="Q28" s="526"/>
      <c r="R28" s="532"/>
      <c r="S28" s="550"/>
      <c r="T28" s="550"/>
      <c r="U28" s="551"/>
      <c r="V28" s="552"/>
      <c r="W28" s="553"/>
      <c r="X28" s="557"/>
      <c r="Y28" s="537"/>
      <c r="Z28" s="549"/>
      <c r="AA28" s="555"/>
      <c r="AB28" s="553"/>
      <c r="AC28" s="553"/>
      <c r="AD28" s="551"/>
      <c r="AE28" s="551"/>
      <c r="AF28" s="553"/>
      <c r="AG28" s="556"/>
      <c r="AH28" s="535"/>
      <c r="AI28" s="553"/>
      <c r="AJ28" s="551"/>
      <c r="AK28" s="551"/>
      <c r="AL28" s="553"/>
      <c r="AM28" s="556"/>
      <c r="AN28" s="166"/>
    </row>
    <row r="29" spans="1:40" s="162" customFormat="1" ht="25" x14ac:dyDescent="0.35">
      <c r="A29" s="527"/>
      <c r="B29" s="527"/>
      <c r="C29" s="526"/>
      <c r="D29" s="526"/>
      <c r="E29" s="527"/>
      <c r="F29" s="526"/>
      <c r="G29" s="526"/>
      <c r="H29" s="528"/>
      <c r="I29" s="529"/>
      <c r="J29" s="526"/>
      <c r="K29" s="526"/>
      <c r="L29" s="526"/>
      <c r="M29" s="549"/>
      <c r="N29" s="549"/>
      <c r="O29" s="526"/>
      <c r="P29" s="526"/>
      <c r="Q29" s="526"/>
      <c r="R29" s="532"/>
      <c r="S29" s="550"/>
      <c r="T29" s="550"/>
      <c r="U29" s="551"/>
      <c r="V29" s="552"/>
      <c r="W29" s="553"/>
      <c r="X29" s="557"/>
      <c r="Y29" s="537"/>
      <c r="Z29" s="549"/>
      <c r="AA29" s="555"/>
      <c r="AB29" s="553"/>
      <c r="AC29" s="553"/>
      <c r="AD29" s="551"/>
      <c r="AE29" s="551"/>
      <c r="AF29" s="553"/>
      <c r="AG29" s="556"/>
      <c r="AH29" s="535"/>
      <c r="AI29" s="553"/>
      <c r="AJ29" s="551"/>
      <c r="AK29" s="551"/>
      <c r="AL29" s="553"/>
      <c r="AM29" s="556"/>
      <c r="AN29" s="167"/>
    </row>
    <row r="30" spans="1:40" s="146" customFormat="1" ht="25" x14ac:dyDescent="0.35">
      <c r="A30" s="527"/>
      <c r="B30" s="527"/>
      <c r="C30" s="526"/>
      <c r="D30" s="526"/>
      <c r="E30" s="527"/>
      <c r="F30" s="526"/>
      <c r="G30" s="526"/>
      <c r="H30" s="528"/>
      <c r="I30" s="529"/>
      <c r="J30" s="526"/>
      <c r="K30" s="526"/>
      <c r="L30" s="526"/>
      <c r="M30" s="549"/>
      <c r="N30" s="549"/>
      <c r="O30" s="526"/>
      <c r="P30" s="526"/>
      <c r="Q30" s="526"/>
      <c r="R30" s="532"/>
      <c r="S30" s="550"/>
      <c r="T30" s="550"/>
      <c r="U30" s="551"/>
      <c r="V30" s="552"/>
      <c r="W30" s="553"/>
      <c r="X30" s="557"/>
      <c r="Y30" s="537"/>
      <c r="Z30" s="549"/>
      <c r="AA30" s="555"/>
      <c r="AB30" s="553"/>
      <c r="AC30" s="553"/>
      <c r="AD30" s="551"/>
      <c r="AE30" s="551"/>
      <c r="AF30" s="553"/>
      <c r="AG30" s="556"/>
      <c r="AH30" s="535"/>
      <c r="AI30" s="553"/>
      <c r="AJ30" s="551"/>
      <c r="AK30" s="551"/>
      <c r="AL30" s="553"/>
      <c r="AM30" s="556"/>
      <c r="AN30" s="168"/>
    </row>
    <row r="31" spans="1:40" s="145" customFormat="1" ht="25" x14ac:dyDescent="0.35">
      <c r="A31" s="527"/>
      <c r="B31" s="527"/>
      <c r="C31" s="526"/>
      <c r="D31" s="526"/>
      <c r="E31" s="527"/>
      <c r="F31" s="526"/>
      <c r="G31" s="526"/>
      <c r="H31" s="528"/>
      <c r="I31" s="529"/>
      <c r="J31" s="526"/>
      <c r="K31" s="526"/>
      <c r="L31" s="526"/>
      <c r="M31" s="558"/>
      <c r="N31" s="558"/>
      <c r="O31" s="526"/>
      <c r="P31" s="526"/>
      <c r="Q31" s="526"/>
      <c r="R31" s="532"/>
      <c r="S31" s="550"/>
      <c r="T31" s="550"/>
      <c r="U31" s="559"/>
      <c r="V31" s="560"/>
      <c r="W31" s="561"/>
      <c r="X31" s="562"/>
      <c r="Y31" s="537"/>
      <c r="Z31" s="558"/>
      <c r="AA31" s="563"/>
      <c r="AB31" s="552"/>
      <c r="AC31" s="564"/>
      <c r="AD31" s="564"/>
      <c r="AE31" s="564"/>
      <c r="AF31" s="564"/>
      <c r="AG31" s="564"/>
      <c r="AH31" s="564"/>
      <c r="AI31" s="552"/>
      <c r="AJ31" s="551"/>
      <c r="AK31" s="551"/>
      <c r="AL31" s="553"/>
      <c r="AM31" s="556"/>
      <c r="AN31" s="169"/>
    </row>
    <row r="32" spans="1:40" s="145" customFormat="1" ht="25" x14ac:dyDescent="0.35">
      <c r="A32" s="526"/>
      <c r="B32" s="526"/>
      <c r="C32" s="526"/>
      <c r="D32" s="526"/>
      <c r="E32" s="527"/>
      <c r="F32" s="526"/>
      <c r="G32" s="526"/>
      <c r="H32" s="528"/>
      <c r="I32" s="529"/>
      <c r="J32" s="526"/>
      <c r="K32" s="526"/>
      <c r="L32" s="526"/>
      <c r="M32" s="530"/>
      <c r="N32" s="531"/>
      <c r="O32" s="526"/>
      <c r="P32" s="526"/>
      <c r="Q32" s="526"/>
      <c r="R32" s="532"/>
      <c r="S32" s="550"/>
      <c r="T32" s="550"/>
      <c r="U32" s="559"/>
      <c r="V32" s="560"/>
      <c r="W32" s="561"/>
      <c r="X32" s="562"/>
      <c r="Y32" s="537"/>
      <c r="Z32" s="565"/>
      <c r="AA32" s="563"/>
      <c r="AB32" s="552"/>
      <c r="AC32" s="564"/>
      <c r="AD32" s="564"/>
      <c r="AE32" s="564"/>
      <c r="AF32" s="564"/>
      <c r="AG32" s="564"/>
      <c r="AH32" s="564"/>
      <c r="AI32" s="552"/>
      <c r="AJ32" s="551"/>
      <c r="AK32" s="551"/>
      <c r="AL32" s="553"/>
      <c r="AM32" s="556"/>
      <c r="AN32" s="169"/>
    </row>
    <row r="33" spans="1:40" s="161" customFormat="1" ht="24.65" customHeight="1" x14ac:dyDescent="0.4">
      <c r="A33" s="526"/>
      <c r="B33" s="526"/>
      <c r="C33" s="526"/>
      <c r="D33" s="526"/>
      <c r="E33" s="527"/>
      <c r="F33" s="526"/>
      <c r="G33" s="526"/>
      <c r="H33" s="528"/>
      <c r="I33" s="529"/>
      <c r="J33" s="526"/>
      <c r="K33" s="526"/>
      <c r="L33" s="526"/>
      <c r="M33" s="531"/>
      <c r="N33" s="531"/>
      <c r="O33" s="526"/>
      <c r="P33" s="526"/>
      <c r="Q33" s="526"/>
      <c r="R33" s="566"/>
      <c r="S33" s="567"/>
      <c r="T33" s="567"/>
      <c r="U33" s="568"/>
      <c r="V33" s="561"/>
      <c r="W33" s="561"/>
      <c r="X33" s="562"/>
      <c r="Y33" s="537"/>
      <c r="Z33" s="558"/>
      <c r="AA33" s="563"/>
      <c r="AB33" s="553"/>
      <c r="AC33" s="569"/>
      <c r="AD33" s="569"/>
      <c r="AE33" s="569"/>
      <c r="AF33" s="569"/>
      <c r="AG33" s="569"/>
      <c r="AH33" s="569"/>
      <c r="AI33" s="553"/>
      <c r="AJ33" s="551"/>
      <c r="AK33" s="551"/>
      <c r="AL33" s="553"/>
      <c r="AM33" s="556"/>
      <c r="AN33" s="170"/>
    </row>
    <row r="34" spans="1:40" s="161" customFormat="1" ht="104.4" customHeight="1" x14ac:dyDescent="0.5">
      <c r="A34" s="612"/>
      <c r="B34" s="613"/>
      <c r="C34" s="613"/>
      <c r="D34" s="614"/>
      <c r="E34" s="602" t="s">
        <v>227</v>
      </c>
      <c r="F34" s="602"/>
      <c r="G34" s="602"/>
      <c r="H34" s="602"/>
      <c r="I34" s="602"/>
      <c r="J34" s="602"/>
      <c r="K34" s="602"/>
      <c r="L34" s="602"/>
      <c r="M34" s="602"/>
      <c r="N34" s="618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  <c r="AC34" s="619"/>
      <c r="AD34" s="619"/>
      <c r="AE34" s="619"/>
      <c r="AF34" s="619"/>
      <c r="AG34" s="619"/>
      <c r="AH34" s="619"/>
      <c r="AI34" s="619"/>
      <c r="AJ34" s="619"/>
      <c r="AK34" s="619"/>
      <c r="AL34" s="619"/>
      <c r="AM34" s="620"/>
    </row>
    <row r="35" spans="1:40" s="161" customFormat="1" ht="130.25" customHeight="1" x14ac:dyDescent="0.5">
      <c r="A35" s="615"/>
      <c r="B35" s="616"/>
      <c r="C35" s="616"/>
      <c r="D35" s="617"/>
      <c r="E35" s="603" t="s">
        <v>228</v>
      </c>
      <c r="F35" s="603"/>
      <c r="G35" s="603"/>
      <c r="H35" s="603"/>
      <c r="I35" s="603"/>
      <c r="J35" s="603"/>
      <c r="K35" s="603"/>
      <c r="L35" s="603"/>
      <c r="M35" s="603"/>
      <c r="N35" s="621"/>
      <c r="O35" s="622"/>
      <c r="P35" s="622"/>
      <c r="Q35" s="622"/>
      <c r="R35" s="622"/>
      <c r="S35" s="622"/>
      <c r="T35" s="622"/>
      <c r="U35" s="622"/>
      <c r="V35" s="622"/>
      <c r="W35" s="622"/>
      <c r="X35" s="622"/>
      <c r="Y35" s="622"/>
      <c r="Z35" s="622"/>
      <c r="AA35" s="622"/>
      <c r="AB35" s="622"/>
      <c r="AC35" s="622"/>
      <c r="AD35" s="622"/>
      <c r="AE35" s="622"/>
      <c r="AF35" s="622"/>
      <c r="AG35" s="622"/>
      <c r="AH35" s="622"/>
      <c r="AI35" s="622"/>
      <c r="AJ35" s="622"/>
      <c r="AK35" s="622"/>
      <c r="AL35" s="622"/>
      <c r="AM35" s="623"/>
    </row>
    <row r="36" spans="1:40" ht="0" hidden="1" customHeight="1" x14ac:dyDescent="0.35">
      <c r="A36" s="604" t="s">
        <v>211</v>
      </c>
      <c r="B36" s="604"/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</row>
  </sheetData>
  <mergeCells count="22">
    <mergeCell ref="P1:Q1"/>
    <mergeCell ref="C1:O2"/>
    <mergeCell ref="E34:M34"/>
    <mergeCell ref="E35:M35"/>
    <mergeCell ref="A36:Q36"/>
    <mergeCell ref="E10:F10"/>
    <mergeCell ref="E11:F11"/>
    <mergeCell ref="J11:N15"/>
    <mergeCell ref="E12:F12"/>
    <mergeCell ref="E13:F13"/>
    <mergeCell ref="E14:F14"/>
    <mergeCell ref="E15:F15"/>
    <mergeCell ref="D17:E17"/>
    <mergeCell ref="A34:D35"/>
    <mergeCell ref="N34:AM35"/>
    <mergeCell ref="D4:E4"/>
    <mergeCell ref="E5:F5"/>
    <mergeCell ref="J5:N9"/>
    <mergeCell ref="E6:F6"/>
    <mergeCell ref="E7:F7"/>
    <mergeCell ref="E8:F8"/>
    <mergeCell ref="E9:F9"/>
  </mergeCells>
  <printOptions horizontalCentered="1" verticalCentered="1"/>
  <pageMargins left="0.19685039370078741" right="0.31496062992125984" top="0.35433070866141736" bottom="0.35433070866141736" header="0.31496062992125984" footer="0.31496062992125984"/>
  <pageSetup paperSize="14" scale="23" orientation="landscape" r:id="rId1"/>
  <headerFooter>
    <oddFooter>&amp;LF. Versión 6
2024-06-26&amp;CSi este documento se encuentra impreso no se garantiza su vigencia.  
La versión vigente reposará en el Sistema Integrado de Planeación y Gestión (Intranet). &amp;R&amp;P</oddFooter>
  </headerFooter>
  <rowBreaks count="2" manualBreakCount="2">
    <brk id="30" max="15" man="1"/>
    <brk id="35" max="40" man="1"/>
  </rowBreaks>
  <colBreaks count="1" manualBreakCount="1">
    <brk id="17" max="3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RM132"/>
  <sheetViews>
    <sheetView showGridLines="0" view="pageLayout" topLeftCell="T43" zoomScale="50" zoomScaleNormal="30" zoomScaleSheetLayoutView="53" zoomScalePageLayoutView="50" workbookViewId="0">
      <selection activeCell="AA4" sqref="AA4:AF5"/>
    </sheetView>
  </sheetViews>
  <sheetFormatPr baseColWidth="10" defaultColWidth="11.453125" defaultRowHeight="23.5" x14ac:dyDescent="0.35"/>
  <cols>
    <col min="1" max="1" width="3.90625" style="2" customWidth="1"/>
    <col min="2" max="2" width="8.54296875" style="2" customWidth="1"/>
    <col min="3" max="3" width="8.08984375" style="2" customWidth="1"/>
    <col min="4" max="5" width="3.90625" style="2" customWidth="1"/>
    <col min="6" max="7" width="8.453125" style="2" customWidth="1"/>
    <col min="8" max="8" width="12.453125" style="2" customWidth="1"/>
    <col min="9" max="9" width="3.90625" style="2" customWidth="1"/>
    <col min="10" max="10" width="45.6328125" style="2" customWidth="1"/>
    <col min="11" max="11" width="17.54296875" style="2" hidden="1" customWidth="1"/>
    <col min="12" max="12" width="18.54296875" style="2" hidden="1" customWidth="1"/>
    <col min="13" max="13" width="19.453125" style="2" hidden="1" customWidth="1"/>
    <col min="14" max="14" width="35.453125" style="2" customWidth="1"/>
    <col min="15" max="15" width="25.90625" style="2" customWidth="1"/>
    <col min="16" max="16" width="28.90625" style="2" customWidth="1"/>
    <col min="17" max="17" width="30.453125" style="2" customWidth="1"/>
    <col min="18" max="18" width="23.54296875" style="2" customWidth="1"/>
    <col min="19" max="19" width="24.453125" style="2" customWidth="1"/>
    <col min="20" max="20" width="23" style="2" customWidth="1"/>
    <col min="21" max="21" width="26.90625" style="2" customWidth="1"/>
    <col min="22" max="22" width="29" style="2" customWidth="1"/>
    <col min="23" max="23" width="34.08984375" style="2" customWidth="1"/>
    <col min="24" max="24" width="29" style="2" customWidth="1"/>
    <col min="25" max="25" width="25" style="2" customWidth="1"/>
    <col min="26" max="26" width="36.36328125" style="2" customWidth="1"/>
    <col min="27" max="27" width="36.08984375" style="2" customWidth="1"/>
    <col min="28" max="28" width="31.54296875" style="2" customWidth="1"/>
    <col min="29" max="29" width="25.54296875" style="2" hidden="1" customWidth="1"/>
    <col min="30" max="30" width="35.36328125" style="2" customWidth="1"/>
    <col min="31" max="31" width="32.90625" style="2" customWidth="1"/>
    <col min="32" max="32" width="34.6328125" style="2" customWidth="1"/>
    <col min="33" max="33" width="31.453125" style="28" customWidth="1"/>
    <col min="34" max="34" width="22.54296875" style="36" customWidth="1"/>
    <col min="35" max="35" width="24.453125" style="2" hidden="1" customWidth="1"/>
    <col min="36" max="36" width="97.453125" style="11" hidden="1" customWidth="1"/>
    <col min="37" max="37" width="8" style="2" hidden="1" customWidth="1"/>
    <col min="38" max="38" width="24.90625" style="36" hidden="1" customWidth="1"/>
    <col min="39" max="39" width="3" style="54" customWidth="1"/>
    <col min="40" max="40" width="26.90625" style="2" customWidth="1"/>
    <col min="41" max="41" width="29.90625" style="2" customWidth="1"/>
    <col min="42" max="42" width="32.6328125" style="115" customWidth="1"/>
    <col min="43" max="43" width="34.90625" style="115" customWidth="1"/>
    <col min="44" max="208" width="11.453125" style="2"/>
    <col min="209" max="209" width="3.90625" style="2" customWidth="1"/>
    <col min="210" max="210" width="8.54296875" style="2" customWidth="1"/>
    <col min="211" max="211" width="8.08984375" style="2" customWidth="1"/>
    <col min="212" max="215" width="3.90625" style="2" customWidth="1"/>
    <col min="216" max="216" width="12.453125" style="2" customWidth="1"/>
    <col min="217" max="217" width="3.90625" style="2" customWidth="1"/>
    <col min="218" max="218" width="45.6328125" style="2" customWidth="1"/>
    <col min="219" max="221" width="0" style="2" hidden="1" customWidth="1"/>
    <col min="222" max="222" width="35.453125" style="2" customWidth="1"/>
    <col min="223" max="223" width="25.90625" style="2" customWidth="1"/>
    <col min="224" max="224" width="28.90625" style="2" customWidth="1"/>
    <col min="225" max="225" width="30.453125" style="2" customWidth="1"/>
    <col min="226" max="226" width="23.54296875" style="2" customWidth="1"/>
    <col min="227" max="227" width="24.453125" style="2" customWidth="1"/>
    <col min="228" max="228" width="23" style="2" customWidth="1"/>
    <col min="229" max="229" width="26.90625" style="2" customWidth="1"/>
    <col min="230" max="230" width="29" style="2" customWidth="1"/>
    <col min="231" max="231" width="34.08984375" style="2" customWidth="1"/>
    <col min="232" max="232" width="29" style="2" customWidth="1"/>
    <col min="233" max="233" width="25" style="2" customWidth="1"/>
    <col min="234" max="234" width="36.36328125" style="2" customWidth="1"/>
    <col min="235" max="235" width="36.08984375" style="2" customWidth="1"/>
    <col min="236" max="236" width="31.54296875" style="2" customWidth="1"/>
    <col min="237" max="237" width="0" style="2" hidden="1" customWidth="1"/>
    <col min="238" max="238" width="35.36328125" style="2" customWidth="1"/>
    <col min="239" max="239" width="31" style="2" customWidth="1"/>
    <col min="240" max="240" width="34.6328125" style="2" customWidth="1"/>
    <col min="241" max="241" width="31.453125" style="2" customWidth="1"/>
    <col min="242" max="242" width="22.54296875" style="2" customWidth="1"/>
    <col min="243" max="246" width="0" style="2" hidden="1" customWidth="1"/>
    <col min="247" max="247" width="3" style="2" customWidth="1"/>
    <col min="248" max="248" width="26.90625" style="2" customWidth="1"/>
    <col min="249" max="249" width="29.90625" style="2" customWidth="1"/>
    <col min="250" max="250" width="32.6328125" style="2" customWidth="1"/>
    <col min="251" max="251" width="34.90625" style="2" customWidth="1"/>
    <col min="252" max="252" width="30.453125" style="2" customWidth="1"/>
    <col min="253" max="253" width="13.90625" style="2" customWidth="1"/>
    <col min="254" max="254" width="39.453125" style="2" customWidth="1"/>
    <col min="255" max="255" width="23.54296875" style="2" customWidth="1"/>
    <col min="256" max="464" width="11.453125" style="2"/>
    <col min="465" max="465" width="3.90625" style="2" customWidth="1"/>
    <col min="466" max="466" width="8.54296875" style="2" customWidth="1"/>
    <col min="467" max="467" width="8.08984375" style="2" customWidth="1"/>
    <col min="468" max="471" width="3.90625" style="2" customWidth="1"/>
    <col min="472" max="472" width="12.453125" style="2" customWidth="1"/>
    <col min="473" max="473" width="3.90625" style="2" customWidth="1"/>
    <col min="474" max="474" width="45.6328125" style="2" customWidth="1"/>
    <col min="475" max="477" width="0" style="2" hidden="1" customWidth="1"/>
    <col min="478" max="478" width="35.453125" style="2" customWidth="1"/>
    <col min="479" max="479" width="25.90625" style="2" customWidth="1"/>
    <col min="480" max="480" width="28.90625" style="2" customWidth="1"/>
    <col min="481" max="481" width="30.453125" style="2" customWidth="1"/>
    <col min="482" max="482" width="23.54296875" style="2" customWidth="1"/>
    <col min="483" max="483" width="24.453125" style="2" customWidth="1"/>
    <col min="484" max="484" width="23" style="2" customWidth="1"/>
    <col min="485" max="485" width="26.90625" style="2" customWidth="1"/>
    <col min="486" max="486" width="29" style="2" customWidth="1"/>
    <col min="487" max="487" width="34.08984375" style="2" customWidth="1"/>
    <col min="488" max="488" width="29" style="2" customWidth="1"/>
    <col min="489" max="489" width="25" style="2" customWidth="1"/>
    <col min="490" max="490" width="36.36328125" style="2" customWidth="1"/>
    <col min="491" max="491" width="36.08984375" style="2" customWidth="1"/>
    <col min="492" max="492" width="31.54296875" style="2" customWidth="1"/>
    <col min="493" max="493" width="0" style="2" hidden="1" customWidth="1"/>
    <col min="494" max="494" width="35.36328125" style="2" customWidth="1"/>
    <col min="495" max="495" width="31" style="2" customWidth="1"/>
    <col min="496" max="496" width="34.6328125" style="2" customWidth="1"/>
    <col min="497" max="497" width="31.453125" style="2" customWidth="1"/>
    <col min="498" max="498" width="22.54296875" style="2" customWidth="1"/>
    <col min="499" max="502" width="0" style="2" hidden="1" customWidth="1"/>
    <col min="503" max="503" width="3" style="2" customWidth="1"/>
    <col min="504" max="504" width="26.90625" style="2" customWidth="1"/>
    <col min="505" max="505" width="29.90625" style="2" customWidth="1"/>
    <col min="506" max="506" width="32.6328125" style="2" customWidth="1"/>
    <col min="507" max="507" width="34.90625" style="2" customWidth="1"/>
    <col min="508" max="508" width="30.453125" style="2" customWidth="1"/>
    <col min="509" max="509" width="13.90625" style="2" customWidth="1"/>
    <col min="510" max="510" width="39.453125" style="2" customWidth="1"/>
    <col min="511" max="511" width="23.54296875" style="2" customWidth="1"/>
    <col min="512" max="720" width="11.453125" style="2"/>
    <col min="721" max="721" width="3.90625" style="2" customWidth="1"/>
    <col min="722" max="722" width="8.54296875" style="2" customWidth="1"/>
    <col min="723" max="723" width="8.08984375" style="2" customWidth="1"/>
    <col min="724" max="727" width="3.90625" style="2" customWidth="1"/>
    <col min="728" max="728" width="12.453125" style="2" customWidth="1"/>
    <col min="729" max="729" width="3.90625" style="2" customWidth="1"/>
    <col min="730" max="730" width="45.6328125" style="2" customWidth="1"/>
    <col min="731" max="733" width="0" style="2" hidden="1" customWidth="1"/>
    <col min="734" max="734" width="35.453125" style="2" customWidth="1"/>
    <col min="735" max="735" width="25.90625" style="2" customWidth="1"/>
    <col min="736" max="736" width="28.90625" style="2" customWidth="1"/>
    <col min="737" max="737" width="30.453125" style="2" customWidth="1"/>
    <col min="738" max="738" width="23.54296875" style="2" customWidth="1"/>
    <col min="739" max="739" width="24.453125" style="2" customWidth="1"/>
    <col min="740" max="740" width="23" style="2" customWidth="1"/>
    <col min="741" max="741" width="26.90625" style="2" customWidth="1"/>
    <col min="742" max="742" width="29" style="2" customWidth="1"/>
    <col min="743" max="743" width="34.08984375" style="2" customWidth="1"/>
    <col min="744" max="744" width="29" style="2" customWidth="1"/>
    <col min="745" max="745" width="25" style="2" customWidth="1"/>
    <col min="746" max="746" width="36.36328125" style="2" customWidth="1"/>
    <col min="747" max="747" width="36.08984375" style="2" customWidth="1"/>
    <col min="748" max="748" width="31.54296875" style="2" customWidth="1"/>
    <col min="749" max="749" width="0" style="2" hidden="1" customWidth="1"/>
    <col min="750" max="750" width="35.36328125" style="2" customWidth="1"/>
    <col min="751" max="751" width="31" style="2" customWidth="1"/>
    <col min="752" max="752" width="34.6328125" style="2" customWidth="1"/>
    <col min="753" max="753" width="31.453125" style="2" customWidth="1"/>
    <col min="754" max="754" width="22.54296875" style="2" customWidth="1"/>
    <col min="755" max="758" width="0" style="2" hidden="1" customWidth="1"/>
    <col min="759" max="759" width="3" style="2" customWidth="1"/>
    <col min="760" max="760" width="26.90625" style="2" customWidth="1"/>
    <col min="761" max="761" width="29.90625" style="2" customWidth="1"/>
    <col min="762" max="762" width="32.6328125" style="2" customWidth="1"/>
    <col min="763" max="763" width="34.90625" style="2" customWidth="1"/>
    <col min="764" max="764" width="30.453125" style="2" customWidth="1"/>
    <col min="765" max="765" width="13.90625" style="2" customWidth="1"/>
    <col min="766" max="766" width="39.453125" style="2" customWidth="1"/>
    <col min="767" max="767" width="23.54296875" style="2" customWidth="1"/>
    <col min="768" max="976" width="11.453125" style="2"/>
    <col min="977" max="977" width="3.90625" style="2" customWidth="1"/>
    <col min="978" max="978" width="8.54296875" style="2" customWidth="1"/>
    <col min="979" max="979" width="8.08984375" style="2" customWidth="1"/>
    <col min="980" max="983" width="3.90625" style="2" customWidth="1"/>
    <col min="984" max="984" width="12.453125" style="2" customWidth="1"/>
    <col min="985" max="985" width="3.90625" style="2" customWidth="1"/>
    <col min="986" max="986" width="45.6328125" style="2" customWidth="1"/>
    <col min="987" max="989" width="0" style="2" hidden="1" customWidth="1"/>
    <col min="990" max="990" width="35.453125" style="2" customWidth="1"/>
    <col min="991" max="991" width="25.90625" style="2" customWidth="1"/>
    <col min="992" max="992" width="28.90625" style="2" customWidth="1"/>
    <col min="993" max="993" width="30.453125" style="2" customWidth="1"/>
    <col min="994" max="994" width="23.54296875" style="2" customWidth="1"/>
    <col min="995" max="995" width="24.453125" style="2" customWidth="1"/>
    <col min="996" max="996" width="23" style="2" customWidth="1"/>
    <col min="997" max="997" width="26.90625" style="2" customWidth="1"/>
    <col min="998" max="998" width="29" style="2" customWidth="1"/>
    <col min="999" max="999" width="34.08984375" style="2" customWidth="1"/>
    <col min="1000" max="1000" width="29" style="2" customWidth="1"/>
    <col min="1001" max="1001" width="25" style="2" customWidth="1"/>
    <col min="1002" max="1002" width="36.36328125" style="2" customWidth="1"/>
    <col min="1003" max="1003" width="36.08984375" style="2" customWidth="1"/>
    <col min="1004" max="1004" width="31.54296875" style="2" customWidth="1"/>
    <col min="1005" max="1005" width="0" style="2" hidden="1" customWidth="1"/>
    <col min="1006" max="1006" width="35.36328125" style="2" customWidth="1"/>
    <col min="1007" max="1007" width="31" style="2" customWidth="1"/>
    <col min="1008" max="1008" width="34.6328125" style="2" customWidth="1"/>
    <col min="1009" max="1009" width="31.453125" style="2" customWidth="1"/>
    <col min="1010" max="1010" width="22.54296875" style="2" customWidth="1"/>
    <col min="1011" max="1014" width="0" style="2" hidden="1" customWidth="1"/>
    <col min="1015" max="1015" width="3" style="2" customWidth="1"/>
    <col min="1016" max="1016" width="26.90625" style="2" customWidth="1"/>
    <col min="1017" max="1017" width="29.90625" style="2" customWidth="1"/>
    <col min="1018" max="1018" width="32.6328125" style="2" customWidth="1"/>
    <col min="1019" max="1019" width="34.90625" style="2" customWidth="1"/>
    <col min="1020" max="1020" width="30.453125" style="2" customWidth="1"/>
    <col min="1021" max="1021" width="13.90625" style="2" customWidth="1"/>
    <col min="1022" max="1022" width="39.453125" style="2" customWidth="1"/>
    <col min="1023" max="1023" width="23.54296875" style="2" customWidth="1"/>
    <col min="1024" max="1232" width="11.453125" style="2"/>
    <col min="1233" max="1233" width="3.90625" style="2" customWidth="1"/>
    <col min="1234" max="1234" width="8.54296875" style="2" customWidth="1"/>
    <col min="1235" max="1235" width="8.08984375" style="2" customWidth="1"/>
    <col min="1236" max="1239" width="3.90625" style="2" customWidth="1"/>
    <col min="1240" max="1240" width="12.453125" style="2" customWidth="1"/>
    <col min="1241" max="1241" width="3.90625" style="2" customWidth="1"/>
    <col min="1242" max="1242" width="45.6328125" style="2" customWidth="1"/>
    <col min="1243" max="1245" width="0" style="2" hidden="1" customWidth="1"/>
    <col min="1246" max="1246" width="35.453125" style="2" customWidth="1"/>
    <col min="1247" max="1247" width="25.90625" style="2" customWidth="1"/>
    <col min="1248" max="1248" width="28.90625" style="2" customWidth="1"/>
    <col min="1249" max="1249" width="30.453125" style="2" customWidth="1"/>
    <col min="1250" max="1250" width="23.54296875" style="2" customWidth="1"/>
    <col min="1251" max="1251" width="24.453125" style="2" customWidth="1"/>
    <col min="1252" max="1252" width="23" style="2" customWidth="1"/>
    <col min="1253" max="1253" width="26.90625" style="2" customWidth="1"/>
    <col min="1254" max="1254" width="29" style="2" customWidth="1"/>
    <col min="1255" max="1255" width="34.08984375" style="2" customWidth="1"/>
    <col min="1256" max="1256" width="29" style="2" customWidth="1"/>
    <col min="1257" max="1257" width="25" style="2" customWidth="1"/>
    <col min="1258" max="1258" width="36.36328125" style="2" customWidth="1"/>
    <col min="1259" max="1259" width="36.08984375" style="2" customWidth="1"/>
    <col min="1260" max="1260" width="31.54296875" style="2" customWidth="1"/>
    <col min="1261" max="1261" width="0" style="2" hidden="1" customWidth="1"/>
    <col min="1262" max="1262" width="35.36328125" style="2" customWidth="1"/>
    <col min="1263" max="1263" width="31" style="2" customWidth="1"/>
    <col min="1264" max="1264" width="34.6328125" style="2" customWidth="1"/>
    <col min="1265" max="1265" width="31.453125" style="2" customWidth="1"/>
    <col min="1266" max="1266" width="22.54296875" style="2" customWidth="1"/>
    <col min="1267" max="1270" width="0" style="2" hidden="1" customWidth="1"/>
    <col min="1271" max="1271" width="3" style="2" customWidth="1"/>
    <col min="1272" max="1272" width="26.90625" style="2" customWidth="1"/>
    <col min="1273" max="1273" width="29.90625" style="2" customWidth="1"/>
    <col min="1274" max="1274" width="32.6328125" style="2" customWidth="1"/>
    <col min="1275" max="1275" width="34.90625" style="2" customWidth="1"/>
    <col min="1276" max="1276" width="30.453125" style="2" customWidth="1"/>
    <col min="1277" max="1277" width="13.90625" style="2" customWidth="1"/>
    <col min="1278" max="1278" width="39.453125" style="2" customWidth="1"/>
    <col min="1279" max="1279" width="23.54296875" style="2" customWidth="1"/>
    <col min="1280" max="1488" width="11.453125" style="2"/>
    <col min="1489" max="1489" width="3.90625" style="2" customWidth="1"/>
    <col min="1490" max="1490" width="8.54296875" style="2" customWidth="1"/>
    <col min="1491" max="1491" width="8.08984375" style="2" customWidth="1"/>
    <col min="1492" max="1495" width="3.90625" style="2" customWidth="1"/>
    <col min="1496" max="1496" width="12.453125" style="2" customWidth="1"/>
    <col min="1497" max="1497" width="3.90625" style="2" customWidth="1"/>
    <col min="1498" max="1498" width="45.6328125" style="2" customWidth="1"/>
    <col min="1499" max="1501" width="0" style="2" hidden="1" customWidth="1"/>
    <col min="1502" max="1502" width="35.453125" style="2" customWidth="1"/>
    <col min="1503" max="1503" width="25.90625" style="2" customWidth="1"/>
    <col min="1504" max="1504" width="28.90625" style="2" customWidth="1"/>
    <col min="1505" max="1505" width="30.453125" style="2" customWidth="1"/>
    <col min="1506" max="1506" width="23.54296875" style="2" customWidth="1"/>
    <col min="1507" max="1507" width="24.453125" style="2" customWidth="1"/>
    <col min="1508" max="1508" width="23" style="2" customWidth="1"/>
    <col min="1509" max="1509" width="26.90625" style="2" customWidth="1"/>
    <col min="1510" max="1510" width="29" style="2" customWidth="1"/>
    <col min="1511" max="1511" width="34.08984375" style="2" customWidth="1"/>
    <col min="1512" max="1512" width="29" style="2" customWidth="1"/>
    <col min="1513" max="1513" width="25" style="2" customWidth="1"/>
    <col min="1514" max="1514" width="36.36328125" style="2" customWidth="1"/>
    <col min="1515" max="1515" width="36.08984375" style="2" customWidth="1"/>
    <col min="1516" max="1516" width="31.54296875" style="2" customWidth="1"/>
    <col min="1517" max="1517" width="0" style="2" hidden="1" customWidth="1"/>
    <col min="1518" max="1518" width="35.36328125" style="2" customWidth="1"/>
    <col min="1519" max="1519" width="31" style="2" customWidth="1"/>
    <col min="1520" max="1520" width="34.6328125" style="2" customWidth="1"/>
    <col min="1521" max="1521" width="31.453125" style="2" customWidth="1"/>
    <col min="1522" max="1522" width="22.54296875" style="2" customWidth="1"/>
    <col min="1523" max="1526" width="0" style="2" hidden="1" customWidth="1"/>
    <col min="1527" max="1527" width="3" style="2" customWidth="1"/>
    <col min="1528" max="1528" width="26.90625" style="2" customWidth="1"/>
    <col min="1529" max="1529" width="29.90625" style="2" customWidth="1"/>
    <col min="1530" max="1530" width="32.6328125" style="2" customWidth="1"/>
    <col min="1531" max="1531" width="34.90625" style="2" customWidth="1"/>
    <col min="1532" max="1532" width="30.453125" style="2" customWidth="1"/>
    <col min="1533" max="1533" width="13.90625" style="2" customWidth="1"/>
    <col min="1534" max="1534" width="39.453125" style="2" customWidth="1"/>
    <col min="1535" max="1535" width="23.54296875" style="2" customWidth="1"/>
    <col min="1536" max="1744" width="11.453125" style="2"/>
    <col min="1745" max="1745" width="3.90625" style="2" customWidth="1"/>
    <col min="1746" max="1746" width="8.54296875" style="2" customWidth="1"/>
    <col min="1747" max="1747" width="8.08984375" style="2" customWidth="1"/>
    <col min="1748" max="1751" width="3.90625" style="2" customWidth="1"/>
    <col min="1752" max="1752" width="12.453125" style="2" customWidth="1"/>
    <col min="1753" max="1753" width="3.90625" style="2" customWidth="1"/>
    <col min="1754" max="1754" width="45.6328125" style="2" customWidth="1"/>
    <col min="1755" max="1757" width="0" style="2" hidden="1" customWidth="1"/>
    <col min="1758" max="1758" width="35.453125" style="2" customWidth="1"/>
    <col min="1759" max="1759" width="25.90625" style="2" customWidth="1"/>
    <col min="1760" max="1760" width="28.90625" style="2" customWidth="1"/>
    <col min="1761" max="1761" width="30.453125" style="2" customWidth="1"/>
    <col min="1762" max="1762" width="23.54296875" style="2" customWidth="1"/>
    <col min="1763" max="1763" width="24.453125" style="2" customWidth="1"/>
    <col min="1764" max="1764" width="23" style="2" customWidth="1"/>
    <col min="1765" max="1765" width="26.90625" style="2" customWidth="1"/>
    <col min="1766" max="1766" width="29" style="2" customWidth="1"/>
    <col min="1767" max="1767" width="34.08984375" style="2" customWidth="1"/>
    <col min="1768" max="1768" width="29" style="2" customWidth="1"/>
    <col min="1769" max="1769" width="25" style="2" customWidth="1"/>
    <col min="1770" max="1770" width="36.36328125" style="2" customWidth="1"/>
    <col min="1771" max="1771" width="36.08984375" style="2" customWidth="1"/>
    <col min="1772" max="1772" width="31.54296875" style="2" customWidth="1"/>
    <col min="1773" max="1773" width="0" style="2" hidden="1" customWidth="1"/>
    <col min="1774" max="1774" width="35.36328125" style="2" customWidth="1"/>
    <col min="1775" max="1775" width="31" style="2" customWidth="1"/>
    <col min="1776" max="1776" width="34.6328125" style="2" customWidth="1"/>
    <col min="1777" max="1777" width="31.453125" style="2" customWidth="1"/>
    <col min="1778" max="1778" width="22.54296875" style="2" customWidth="1"/>
    <col min="1779" max="1782" width="0" style="2" hidden="1" customWidth="1"/>
    <col min="1783" max="1783" width="3" style="2" customWidth="1"/>
    <col min="1784" max="1784" width="26.90625" style="2" customWidth="1"/>
    <col min="1785" max="1785" width="29.90625" style="2" customWidth="1"/>
    <col min="1786" max="1786" width="32.6328125" style="2" customWidth="1"/>
    <col min="1787" max="1787" width="34.90625" style="2" customWidth="1"/>
    <col min="1788" max="1788" width="30.453125" style="2" customWidth="1"/>
    <col min="1789" max="1789" width="13.90625" style="2" customWidth="1"/>
    <col min="1790" max="1790" width="39.453125" style="2" customWidth="1"/>
    <col min="1791" max="1791" width="23.54296875" style="2" customWidth="1"/>
    <col min="1792" max="2000" width="11.453125" style="2"/>
    <col min="2001" max="2001" width="3.90625" style="2" customWidth="1"/>
    <col min="2002" max="2002" width="8.54296875" style="2" customWidth="1"/>
    <col min="2003" max="2003" width="8.08984375" style="2" customWidth="1"/>
    <col min="2004" max="2007" width="3.90625" style="2" customWidth="1"/>
    <col min="2008" max="2008" width="12.453125" style="2" customWidth="1"/>
    <col min="2009" max="2009" width="3.90625" style="2" customWidth="1"/>
    <col min="2010" max="2010" width="45.6328125" style="2" customWidth="1"/>
    <col min="2011" max="2013" width="0" style="2" hidden="1" customWidth="1"/>
    <col min="2014" max="2014" width="35.453125" style="2" customWidth="1"/>
    <col min="2015" max="2015" width="25.90625" style="2" customWidth="1"/>
    <col min="2016" max="2016" width="28.90625" style="2" customWidth="1"/>
    <col min="2017" max="2017" width="30.453125" style="2" customWidth="1"/>
    <col min="2018" max="2018" width="23.54296875" style="2" customWidth="1"/>
    <col min="2019" max="2019" width="24.453125" style="2" customWidth="1"/>
    <col min="2020" max="2020" width="23" style="2" customWidth="1"/>
    <col min="2021" max="2021" width="26.90625" style="2" customWidth="1"/>
    <col min="2022" max="2022" width="29" style="2" customWidth="1"/>
    <col min="2023" max="2023" width="34.08984375" style="2" customWidth="1"/>
    <col min="2024" max="2024" width="29" style="2" customWidth="1"/>
    <col min="2025" max="2025" width="25" style="2" customWidth="1"/>
    <col min="2026" max="2026" width="36.36328125" style="2" customWidth="1"/>
    <col min="2027" max="2027" width="36.08984375" style="2" customWidth="1"/>
    <col min="2028" max="2028" width="31.54296875" style="2" customWidth="1"/>
    <col min="2029" max="2029" width="0" style="2" hidden="1" customWidth="1"/>
    <col min="2030" max="2030" width="35.36328125" style="2" customWidth="1"/>
    <col min="2031" max="2031" width="31" style="2" customWidth="1"/>
    <col min="2032" max="2032" width="34.6328125" style="2" customWidth="1"/>
    <col min="2033" max="2033" width="31.453125" style="2" customWidth="1"/>
    <col min="2034" max="2034" width="22.54296875" style="2" customWidth="1"/>
    <col min="2035" max="2038" width="0" style="2" hidden="1" customWidth="1"/>
    <col min="2039" max="2039" width="3" style="2" customWidth="1"/>
    <col min="2040" max="2040" width="26.90625" style="2" customWidth="1"/>
    <col min="2041" max="2041" width="29.90625" style="2" customWidth="1"/>
    <col min="2042" max="2042" width="32.6328125" style="2" customWidth="1"/>
    <col min="2043" max="2043" width="34.90625" style="2" customWidth="1"/>
    <col min="2044" max="2044" width="30.453125" style="2" customWidth="1"/>
    <col min="2045" max="2045" width="13.90625" style="2" customWidth="1"/>
    <col min="2046" max="2046" width="39.453125" style="2" customWidth="1"/>
    <col min="2047" max="2047" width="23.54296875" style="2" customWidth="1"/>
    <col min="2048" max="2256" width="11.453125" style="2"/>
    <col min="2257" max="2257" width="3.90625" style="2" customWidth="1"/>
    <col min="2258" max="2258" width="8.54296875" style="2" customWidth="1"/>
    <col min="2259" max="2259" width="8.08984375" style="2" customWidth="1"/>
    <col min="2260" max="2263" width="3.90625" style="2" customWidth="1"/>
    <col min="2264" max="2264" width="12.453125" style="2" customWidth="1"/>
    <col min="2265" max="2265" width="3.90625" style="2" customWidth="1"/>
    <col min="2266" max="2266" width="45.6328125" style="2" customWidth="1"/>
    <col min="2267" max="2269" width="0" style="2" hidden="1" customWidth="1"/>
    <col min="2270" max="2270" width="35.453125" style="2" customWidth="1"/>
    <col min="2271" max="2271" width="25.90625" style="2" customWidth="1"/>
    <col min="2272" max="2272" width="28.90625" style="2" customWidth="1"/>
    <col min="2273" max="2273" width="30.453125" style="2" customWidth="1"/>
    <col min="2274" max="2274" width="23.54296875" style="2" customWidth="1"/>
    <col min="2275" max="2275" width="24.453125" style="2" customWidth="1"/>
    <col min="2276" max="2276" width="23" style="2" customWidth="1"/>
    <col min="2277" max="2277" width="26.90625" style="2" customWidth="1"/>
    <col min="2278" max="2278" width="29" style="2" customWidth="1"/>
    <col min="2279" max="2279" width="34.08984375" style="2" customWidth="1"/>
    <col min="2280" max="2280" width="29" style="2" customWidth="1"/>
    <col min="2281" max="2281" width="25" style="2" customWidth="1"/>
    <col min="2282" max="2282" width="36.36328125" style="2" customWidth="1"/>
    <col min="2283" max="2283" width="36.08984375" style="2" customWidth="1"/>
    <col min="2284" max="2284" width="31.54296875" style="2" customWidth="1"/>
    <col min="2285" max="2285" width="0" style="2" hidden="1" customWidth="1"/>
    <col min="2286" max="2286" width="35.36328125" style="2" customWidth="1"/>
    <col min="2287" max="2287" width="31" style="2" customWidth="1"/>
    <col min="2288" max="2288" width="34.6328125" style="2" customWidth="1"/>
    <col min="2289" max="2289" width="31.453125" style="2" customWidth="1"/>
    <col min="2290" max="2290" width="22.54296875" style="2" customWidth="1"/>
    <col min="2291" max="2294" width="0" style="2" hidden="1" customWidth="1"/>
    <col min="2295" max="2295" width="3" style="2" customWidth="1"/>
    <col min="2296" max="2296" width="26.90625" style="2" customWidth="1"/>
    <col min="2297" max="2297" width="29.90625" style="2" customWidth="1"/>
    <col min="2298" max="2298" width="32.6328125" style="2" customWidth="1"/>
    <col min="2299" max="2299" width="34.90625" style="2" customWidth="1"/>
    <col min="2300" max="2300" width="30.453125" style="2" customWidth="1"/>
    <col min="2301" max="2301" width="13.90625" style="2" customWidth="1"/>
    <col min="2302" max="2302" width="39.453125" style="2" customWidth="1"/>
    <col min="2303" max="2303" width="23.54296875" style="2" customWidth="1"/>
    <col min="2304" max="2512" width="11.453125" style="2"/>
    <col min="2513" max="2513" width="3.90625" style="2" customWidth="1"/>
    <col min="2514" max="2514" width="8.54296875" style="2" customWidth="1"/>
    <col min="2515" max="2515" width="8.08984375" style="2" customWidth="1"/>
    <col min="2516" max="2519" width="3.90625" style="2" customWidth="1"/>
    <col min="2520" max="2520" width="12.453125" style="2" customWidth="1"/>
    <col min="2521" max="2521" width="3.90625" style="2" customWidth="1"/>
    <col min="2522" max="2522" width="45.6328125" style="2" customWidth="1"/>
    <col min="2523" max="2525" width="0" style="2" hidden="1" customWidth="1"/>
    <col min="2526" max="2526" width="35.453125" style="2" customWidth="1"/>
    <col min="2527" max="2527" width="25.90625" style="2" customWidth="1"/>
    <col min="2528" max="2528" width="28.90625" style="2" customWidth="1"/>
    <col min="2529" max="2529" width="30.453125" style="2" customWidth="1"/>
    <col min="2530" max="2530" width="23.54296875" style="2" customWidth="1"/>
    <col min="2531" max="2531" width="24.453125" style="2" customWidth="1"/>
    <col min="2532" max="2532" width="23" style="2" customWidth="1"/>
    <col min="2533" max="2533" width="26.90625" style="2" customWidth="1"/>
    <col min="2534" max="2534" width="29" style="2" customWidth="1"/>
    <col min="2535" max="2535" width="34.08984375" style="2" customWidth="1"/>
    <col min="2536" max="2536" width="29" style="2" customWidth="1"/>
    <col min="2537" max="2537" width="25" style="2" customWidth="1"/>
    <col min="2538" max="2538" width="36.36328125" style="2" customWidth="1"/>
    <col min="2539" max="2539" width="36.08984375" style="2" customWidth="1"/>
    <col min="2540" max="2540" width="31.54296875" style="2" customWidth="1"/>
    <col min="2541" max="2541" width="0" style="2" hidden="1" customWidth="1"/>
    <col min="2542" max="2542" width="35.36328125" style="2" customWidth="1"/>
    <col min="2543" max="2543" width="31" style="2" customWidth="1"/>
    <col min="2544" max="2544" width="34.6328125" style="2" customWidth="1"/>
    <col min="2545" max="2545" width="31.453125" style="2" customWidth="1"/>
    <col min="2546" max="2546" width="22.54296875" style="2" customWidth="1"/>
    <col min="2547" max="2550" width="0" style="2" hidden="1" customWidth="1"/>
    <col min="2551" max="2551" width="3" style="2" customWidth="1"/>
    <col min="2552" max="2552" width="26.90625" style="2" customWidth="1"/>
    <col min="2553" max="2553" width="29.90625" style="2" customWidth="1"/>
    <col min="2554" max="2554" width="32.6328125" style="2" customWidth="1"/>
    <col min="2555" max="2555" width="34.90625" style="2" customWidth="1"/>
    <col min="2556" max="2556" width="30.453125" style="2" customWidth="1"/>
    <col min="2557" max="2557" width="13.90625" style="2" customWidth="1"/>
    <col min="2558" max="2558" width="39.453125" style="2" customWidth="1"/>
    <col min="2559" max="2559" width="23.54296875" style="2" customWidth="1"/>
    <col min="2560" max="2768" width="11.453125" style="2"/>
    <col min="2769" max="2769" width="3.90625" style="2" customWidth="1"/>
    <col min="2770" max="2770" width="8.54296875" style="2" customWidth="1"/>
    <col min="2771" max="2771" width="8.08984375" style="2" customWidth="1"/>
    <col min="2772" max="2775" width="3.90625" style="2" customWidth="1"/>
    <col min="2776" max="2776" width="12.453125" style="2" customWidth="1"/>
    <col min="2777" max="2777" width="3.90625" style="2" customWidth="1"/>
    <col min="2778" max="2778" width="45.6328125" style="2" customWidth="1"/>
    <col min="2779" max="2781" width="0" style="2" hidden="1" customWidth="1"/>
    <col min="2782" max="2782" width="35.453125" style="2" customWidth="1"/>
    <col min="2783" max="2783" width="25.90625" style="2" customWidth="1"/>
    <col min="2784" max="2784" width="28.90625" style="2" customWidth="1"/>
    <col min="2785" max="2785" width="30.453125" style="2" customWidth="1"/>
    <col min="2786" max="2786" width="23.54296875" style="2" customWidth="1"/>
    <col min="2787" max="2787" width="24.453125" style="2" customWidth="1"/>
    <col min="2788" max="2788" width="23" style="2" customWidth="1"/>
    <col min="2789" max="2789" width="26.90625" style="2" customWidth="1"/>
    <col min="2790" max="2790" width="29" style="2" customWidth="1"/>
    <col min="2791" max="2791" width="34.08984375" style="2" customWidth="1"/>
    <col min="2792" max="2792" width="29" style="2" customWidth="1"/>
    <col min="2793" max="2793" width="25" style="2" customWidth="1"/>
    <col min="2794" max="2794" width="36.36328125" style="2" customWidth="1"/>
    <col min="2795" max="2795" width="36.08984375" style="2" customWidth="1"/>
    <col min="2796" max="2796" width="31.54296875" style="2" customWidth="1"/>
    <col min="2797" max="2797" width="0" style="2" hidden="1" customWidth="1"/>
    <col min="2798" max="2798" width="35.36328125" style="2" customWidth="1"/>
    <col min="2799" max="2799" width="31" style="2" customWidth="1"/>
    <col min="2800" max="2800" width="34.6328125" style="2" customWidth="1"/>
    <col min="2801" max="2801" width="31.453125" style="2" customWidth="1"/>
    <col min="2802" max="2802" width="22.54296875" style="2" customWidth="1"/>
    <col min="2803" max="2806" width="0" style="2" hidden="1" customWidth="1"/>
    <col min="2807" max="2807" width="3" style="2" customWidth="1"/>
    <col min="2808" max="2808" width="26.90625" style="2" customWidth="1"/>
    <col min="2809" max="2809" width="29.90625" style="2" customWidth="1"/>
    <col min="2810" max="2810" width="32.6328125" style="2" customWidth="1"/>
    <col min="2811" max="2811" width="34.90625" style="2" customWidth="1"/>
    <col min="2812" max="2812" width="30.453125" style="2" customWidth="1"/>
    <col min="2813" max="2813" width="13.90625" style="2" customWidth="1"/>
    <col min="2814" max="2814" width="39.453125" style="2" customWidth="1"/>
    <col min="2815" max="2815" width="23.54296875" style="2" customWidth="1"/>
    <col min="2816" max="3024" width="11.453125" style="2"/>
    <col min="3025" max="3025" width="3.90625" style="2" customWidth="1"/>
    <col min="3026" max="3026" width="8.54296875" style="2" customWidth="1"/>
    <col min="3027" max="3027" width="8.08984375" style="2" customWidth="1"/>
    <col min="3028" max="3031" width="3.90625" style="2" customWidth="1"/>
    <col min="3032" max="3032" width="12.453125" style="2" customWidth="1"/>
    <col min="3033" max="3033" width="3.90625" style="2" customWidth="1"/>
    <col min="3034" max="3034" width="45.6328125" style="2" customWidth="1"/>
    <col min="3035" max="3037" width="0" style="2" hidden="1" customWidth="1"/>
    <col min="3038" max="3038" width="35.453125" style="2" customWidth="1"/>
    <col min="3039" max="3039" width="25.90625" style="2" customWidth="1"/>
    <col min="3040" max="3040" width="28.90625" style="2" customWidth="1"/>
    <col min="3041" max="3041" width="30.453125" style="2" customWidth="1"/>
    <col min="3042" max="3042" width="23.54296875" style="2" customWidth="1"/>
    <col min="3043" max="3043" width="24.453125" style="2" customWidth="1"/>
    <col min="3044" max="3044" width="23" style="2" customWidth="1"/>
    <col min="3045" max="3045" width="26.90625" style="2" customWidth="1"/>
    <col min="3046" max="3046" width="29" style="2" customWidth="1"/>
    <col min="3047" max="3047" width="34.08984375" style="2" customWidth="1"/>
    <col min="3048" max="3048" width="29" style="2" customWidth="1"/>
    <col min="3049" max="3049" width="25" style="2" customWidth="1"/>
    <col min="3050" max="3050" width="36.36328125" style="2" customWidth="1"/>
    <col min="3051" max="3051" width="36.08984375" style="2" customWidth="1"/>
    <col min="3052" max="3052" width="31.54296875" style="2" customWidth="1"/>
    <col min="3053" max="3053" width="0" style="2" hidden="1" customWidth="1"/>
    <col min="3054" max="3054" width="35.36328125" style="2" customWidth="1"/>
    <col min="3055" max="3055" width="31" style="2" customWidth="1"/>
    <col min="3056" max="3056" width="34.6328125" style="2" customWidth="1"/>
    <col min="3057" max="3057" width="31.453125" style="2" customWidth="1"/>
    <col min="3058" max="3058" width="22.54296875" style="2" customWidth="1"/>
    <col min="3059" max="3062" width="0" style="2" hidden="1" customWidth="1"/>
    <col min="3063" max="3063" width="3" style="2" customWidth="1"/>
    <col min="3064" max="3064" width="26.90625" style="2" customWidth="1"/>
    <col min="3065" max="3065" width="29.90625" style="2" customWidth="1"/>
    <col min="3066" max="3066" width="32.6328125" style="2" customWidth="1"/>
    <col min="3067" max="3067" width="34.90625" style="2" customWidth="1"/>
    <col min="3068" max="3068" width="30.453125" style="2" customWidth="1"/>
    <col min="3069" max="3069" width="13.90625" style="2" customWidth="1"/>
    <col min="3070" max="3070" width="39.453125" style="2" customWidth="1"/>
    <col min="3071" max="3071" width="23.54296875" style="2" customWidth="1"/>
    <col min="3072" max="3280" width="11.453125" style="2"/>
    <col min="3281" max="3281" width="3.90625" style="2" customWidth="1"/>
    <col min="3282" max="3282" width="8.54296875" style="2" customWidth="1"/>
    <col min="3283" max="3283" width="8.08984375" style="2" customWidth="1"/>
    <col min="3284" max="3287" width="3.90625" style="2" customWidth="1"/>
    <col min="3288" max="3288" width="12.453125" style="2" customWidth="1"/>
    <col min="3289" max="3289" width="3.90625" style="2" customWidth="1"/>
    <col min="3290" max="3290" width="45.6328125" style="2" customWidth="1"/>
    <col min="3291" max="3293" width="0" style="2" hidden="1" customWidth="1"/>
    <col min="3294" max="3294" width="35.453125" style="2" customWidth="1"/>
    <col min="3295" max="3295" width="25.90625" style="2" customWidth="1"/>
    <col min="3296" max="3296" width="28.90625" style="2" customWidth="1"/>
    <col min="3297" max="3297" width="30.453125" style="2" customWidth="1"/>
    <col min="3298" max="3298" width="23.54296875" style="2" customWidth="1"/>
    <col min="3299" max="3299" width="24.453125" style="2" customWidth="1"/>
    <col min="3300" max="3300" width="23" style="2" customWidth="1"/>
    <col min="3301" max="3301" width="26.90625" style="2" customWidth="1"/>
    <col min="3302" max="3302" width="29" style="2" customWidth="1"/>
    <col min="3303" max="3303" width="34.08984375" style="2" customWidth="1"/>
    <col min="3304" max="3304" width="29" style="2" customWidth="1"/>
    <col min="3305" max="3305" width="25" style="2" customWidth="1"/>
    <col min="3306" max="3306" width="36.36328125" style="2" customWidth="1"/>
    <col min="3307" max="3307" width="36.08984375" style="2" customWidth="1"/>
    <col min="3308" max="3308" width="31.54296875" style="2" customWidth="1"/>
    <col min="3309" max="3309" width="0" style="2" hidden="1" customWidth="1"/>
    <col min="3310" max="3310" width="35.36328125" style="2" customWidth="1"/>
    <col min="3311" max="3311" width="31" style="2" customWidth="1"/>
    <col min="3312" max="3312" width="34.6328125" style="2" customWidth="1"/>
    <col min="3313" max="3313" width="31.453125" style="2" customWidth="1"/>
    <col min="3314" max="3314" width="22.54296875" style="2" customWidth="1"/>
    <col min="3315" max="3318" width="0" style="2" hidden="1" customWidth="1"/>
    <col min="3319" max="3319" width="3" style="2" customWidth="1"/>
    <col min="3320" max="3320" width="26.90625" style="2" customWidth="1"/>
    <col min="3321" max="3321" width="29.90625" style="2" customWidth="1"/>
    <col min="3322" max="3322" width="32.6328125" style="2" customWidth="1"/>
    <col min="3323" max="3323" width="34.90625" style="2" customWidth="1"/>
    <col min="3324" max="3324" width="30.453125" style="2" customWidth="1"/>
    <col min="3325" max="3325" width="13.90625" style="2" customWidth="1"/>
    <col min="3326" max="3326" width="39.453125" style="2" customWidth="1"/>
    <col min="3327" max="3327" width="23.54296875" style="2" customWidth="1"/>
    <col min="3328" max="3536" width="11.453125" style="2"/>
    <col min="3537" max="3537" width="3.90625" style="2" customWidth="1"/>
    <col min="3538" max="3538" width="8.54296875" style="2" customWidth="1"/>
    <col min="3539" max="3539" width="8.08984375" style="2" customWidth="1"/>
    <col min="3540" max="3543" width="3.90625" style="2" customWidth="1"/>
    <col min="3544" max="3544" width="12.453125" style="2" customWidth="1"/>
    <col min="3545" max="3545" width="3.90625" style="2" customWidth="1"/>
    <col min="3546" max="3546" width="45.6328125" style="2" customWidth="1"/>
    <col min="3547" max="3549" width="0" style="2" hidden="1" customWidth="1"/>
    <col min="3550" max="3550" width="35.453125" style="2" customWidth="1"/>
    <col min="3551" max="3551" width="25.90625" style="2" customWidth="1"/>
    <col min="3552" max="3552" width="28.90625" style="2" customWidth="1"/>
    <col min="3553" max="3553" width="30.453125" style="2" customWidth="1"/>
    <col min="3554" max="3554" width="23.54296875" style="2" customWidth="1"/>
    <col min="3555" max="3555" width="24.453125" style="2" customWidth="1"/>
    <col min="3556" max="3556" width="23" style="2" customWidth="1"/>
    <col min="3557" max="3557" width="26.90625" style="2" customWidth="1"/>
    <col min="3558" max="3558" width="29" style="2" customWidth="1"/>
    <col min="3559" max="3559" width="34.08984375" style="2" customWidth="1"/>
    <col min="3560" max="3560" width="29" style="2" customWidth="1"/>
    <col min="3561" max="3561" width="25" style="2" customWidth="1"/>
    <col min="3562" max="3562" width="36.36328125" style="2" customWidth="1"/>
    <col min="3563" max="3563" width="36.08984375" style="2" customWidth="1"/>
    <col min="3564" max="3564" width="31.54296875" style="2" customWidth="1"/>
    <col min="3565" max="3565" width="0" style="2" hidden="1" customWidth="1"/>
    <col min="3566" max="3566" width="35.36328125" style="2" customWidth="1"/>
    <col min="3567" max="3567" width="31" style="2" customWidth="1"/>
    <col min="3568" max="3568" width="34.6328125" style="2" customWidth="1"/>
    <col min="3569" max="3569" width="31.453125" style="2" customWidth="1"/>
    <col min="3570" max="3570" width="22.54296875" style="2" customWidth="1"/>
    <col min="3571" max="3574" width="0" style="2" hidden="1" customWidth="1"/>
    <col min="3575" max="3575" width="3" style="2" customWidth="1"/>
    <col min="3576" max="3576" width="26.90625" style="2" customWidth="1"/>
    <col min="3577" max="3577" width="29.90625" style="2" customWidth="1"/>
    <col min="3578" max="3578" width="32.6328125" style="2" customWidth="1"/>
    <col min="3579" max="3579" width="34.90625" style="2" customWidth="1"/>
    <col min="3580" max="3580" width="30.453125" style="2" customWidth="1"/>
    <col min="3581" max="3581" width="13.90625" style="2" customWidth="1"/>
    <col min="3582" max="3582" width="39.453125" style="2" customWidth="1"/>
    <col min="3583" max="3583" width="23.54296875" style="2" customWidth="1"/>
    <col min="3584" max="3792" width="11.453125" style="2"/>
    <col min="3793" max="3793" width="3.90625" style="2" customWidth="1"/>
    <col min="3794" max="3794" width="8.54296875" style="2" customWidth="1"/>
    <col min="3795" max="3795" width="8.08984375" style="2" customWidth="1"/>
    <col min="3796" max="3799" width="3.90625" style="2" customWidth="1"/>
    <col min="3800" max="3800" width="12.453125" style="2" customWidth="1"/>
    <col min="3801" max="3801" width="3.90625" style="2" customWidth="1"/>
    <col min="3802" max="3802" width="45.6328125" style="2" customWidth="1"/>
    <col min="3803" max="3805" width="0" style="2" hidden="1" customWidth="1"/>
    <col min="3806" max="3806" width="35.453125" style="2" customWidth="1"/>
    <col min="3807" max="3807" width="25.90625" style="2" customWidth="1"/>
    <col min="3808" max="3808" width="28.90625" style="2" customWidth="1"/>
    <col min="3809" max="3809" width="30.453125" style="2" customWidth="1"/>
    <col min="3810" max="3810" width="23.54296875" style="2" customWidth="1"/>
    <col min="3811" max="3811" width="24.453125" style="2" customWidth="1"/>
    <col min="3812" max="3812" width="23" style="2" customWidth="1"/>
    <col min="3813" max="3813" width="26.90625" style="2" customWidth="1"/>
    <col min="3814" max="3814" width="29" style="2" customWidth="1"/>
    <col min="3815" max="3815" width="34.08984375" style="2" customWidth="1"/>
    <col min="3816" max="3816" width="29" style="2" customWidth="1"/>
    <col min="3817" max="3817" width="25" style="2" customWidth="1"/>
    <col min="3818" max="3818" width="36.36328125" style="2" customWidth="1"/>
    <col min="3819" max="3819" width="36.08984375" style="2" customWidth="1"/>
    <col min="3820" max="3820" width="31.54296875" style="2" customWidth="1"/>
    <col min="3821" max="3821" width="0" style="2" hidden="1" customWidth="1"/>
    <col min="3822" max="3822" width="35.36328125" style="2" customWidth="1"/>
    <col min="3823" max="3823" width="31" style="2" customWidth="1"/>
    <col min="3824" max="3824" width="34.6328125" style="2" customWidth="1"/>
    <col min="3825" max="3825" width="31.453125" style="2" customWidth="1"/>
    <col min="3826" max="3826" width="22.54296875" style="2" customWidth="1"/>
    <col min="3827" max="3830" width="0" style="2" hidden="1" customWidth="1"/>
    <col min="3831" max="3831" width="3" style="2" customWidth="1"/>
    <col min="3832" max="3832" width="26.90625" style="2" customWidth="1"/>
    <col min="3833" max="3833" width="29.90625" style="2" customWidth="1"/>
    <col min="3834" max="3834" width="32.6328125" style="2" customWidth="1"/>
    <col min="3835" max="3835" width="34.90625" style="2" customWidth="1"/>
    <col min="3836" max="3836" width="30.453125" style="2" customWidth="1"/>
    <col min="3837" max="3837" width="13.90625" style="2" customWidth="1"/>
    <col min="3838" max="3838" width="39.453125" style="2" customWidth="1"/>
    <col min="3839" max="3839" width="23.54296875" style="2" customWidth="1"/>
    <col min="3840" max="4048" width="11.453125" style="2"/>
    <col min="4049" max="4049" width="3.90625" style="2" customWidth="1"/>
    <col min="4050" max="4050" width="8.54296875" style="2" customWidth="1"/>
    <col min="4051" max="4051" width="8.08984375" style="2" customWidth="1"/>
    <col min="4052" max="4055" width="3.90625" style="2" customWidth="1"/>
    <col min="4056" max="4056" width="12.453125" style="2" customWidth="1"/>
    <col min="4057" max="4057" width="3.90625" style="2" customWidth="1"/>
    <col min="4058" max="4058" width="45.6328125" style="2" customWidth="1"/>
    <col min="4059" max="4061" width="0" style="2" hidden="1" customWidth="1"/>
    <col min="4062" max="4062" width="35.453125" style="2" customWidth="1"/>
    <col min="4063" max="4063" width="25.90625" style="2" customWidth="1"/>
    <col min="4064" max="4064" width="28.90625" style="2" customWidth="1"/>
    <col min="4065" max="4065" width="30.453125" style="2" customWidth="1"/>
    <col min="4066" max="4066" width="23.54296875" style="2" customWidth="1"/>
    <col min="4067" max="4067" width="24.453125" style="2" customWidth="1"/>
    <col min="4068" max="4068" width="23" style="2" customWidth="1"/>
    <col min="4069" max="4069" width="26.90625" style="2" customWidth="1"/>
    <col min="4070" max="4070" width="29" style="2" customWidth="1"/>
    <col min="4071" max="4071" width="34.08984375" style="2" customWidth="1"/>
    <col min="4072" max="4072" width="29" style="2" customWidth="1"/>
    <col min="4073" max="4073" width="25" style="2" customWidth="1"/>
    <col min="4074" max="4074" width="36.36328125" style="2" customWidth="1"/>
    <col min="4075" max="4075" width="36.08984375" style="2" customWidth="1"/>
    <col min="4076" max="4076" width="31.54296875" style="2" customWidth="1"/>
    <col min="4077" max="4077" width="0" style="2" hidden="1" customWidth="1"/>
    <col min="4078" max="4078" width="35.36328125" style="2" customWidth="1"/>
    <col min="4079" max="4079" width="31" style="2" customWidth="1"/>
    <col min="4080" max="4080" width="34.6328125" style="2" customWidth="1"/>
    <col min="4081" max="4081" width="31.453125" style="2" customWidth="1"/>
    <col min="4082" max="4082" width="22.54296875" style="2" customWidth="1"/>
    <col min="4083" max="4086" width="0" style="2" hidden="1" customWidth="1"/>
    <col min="4087" max="4087" width="3" style="2" customWidth="1"/>
    <col min="4088" max="4088" width="26.90625" style="2" customWidth="1"/>
    <col min="4089" max="4089" width="29.90625" style="2" customWidth="1"/>
    <col min="4090" max="4090" width="32.6328125" style="2" customWidth="1"/>
    <col min="4091" max="4091" width="34.90625" style="2" customWidth="1"/>
    <col min="4092" max="4092" width="30.453125" style="2" customWidth="1"/>
    <col min="4093" max="4093" width="13.90625" style="2" customWidth="1"/>
    <col min="4094" max="4094" width="39.453125" style="2" customWidth="1"/>
    <col min="4095" max="4095" width="23.54296875" style="2" customWidth="1"/>
    <col min="4096" max="4304" width="11.453125" style="2"/>
    <col min="4305" max="4305" width="3.90625" style="2" customWidth="1"/>
    <col min="4306" max="4306" width="8.54296875" style="2" customWidth="1"/>
    <col min="4307" max="4307" width="8.08984375" style="2" customWidth="1"/>
    <col min="4308" max="4311" width="3.90625" style="2" customWidth="1"/>
    <col min="4312" max="4312" width="12.453125" style="2" customWidth="1"/>
    <col min="4313" max="4313" width="3.90625" style="2" customWidth="1"/>
    <col min="4314" max="4314" width="45.6328125" style="2" customWidth="1"/>
    <col min="4315" max="4317" width="0" style="2" hidden="1" customWidth="1"/>
    <col min="4318" max="4318" width="35.453125" style="2" customWidth="1"/>
    <col min="4319" max="4319" width="25.90625" style="2" customWidth="1"/>
    <col min="4320" max="4320" width="28.90625" style="2" customWidth="1"/>
    <col min="4321" max="4321" width="30.453125" style="2" customWidth="1"/>
    <col min="4322" max="4322" width="23.54296875" style="2" customWidth="1"/>
    <col min="4323" max="4323" width="24.453125" style="2" customWidth="1"/>
    <col min="4324" max="4324" width="23" style="2" customWidth="1"/>
    <col min="4325" max="4325" width="26.90625" style="2" customWidth="1"/>
    <col min="4326" max="4326" width="29" style="2" customWidth="1"/>
    <col min="4327" max="4327" width="34.08984375" style="2" customWidth="1"/>
    <col min="4328" max="4328" width="29" style="2" customWidth="1"/>
    <col min="4329" max="4329" width="25" style="2" customWidth="1"/>
    <col min="4330" max="4330" width="36.36328125" style="2" customWidth="1"/>
    <col min="4331" max="4331" width="36.08984375" style="2" customWidth="1"/>
    <col min="4332" max="4332" width="31.54296875" style="2" customWidth="1"/>
    <col min="4333" max="4333" width="0" style="2" hidden="1" customWidth="1"/>
    <col min="4334" max="4334" width="35.36328125" style="2" customWidth="1"/>
    <col min="4335" max="4335" width="31" style="2" customWidth="1"/>
    <col min="4336" max="4336" width="34.6328125" style="2" customWidth="1"/>
    <col min="4337" max="4337" width="31.453125" style="2" customWidth="1"/>
    <col min="4338" max="4338" width="22.54296875" style="2" customWidth="1"/>
    <col min="4339" max="4342" width="0" style="2" hidden="1" customWidth="1"/>
    <col min="4343" max="4343" width="3" style="2" customWidth="1"/>
    <col min="4344" max="4344" width="26.90625" style="2" customWidth="1"/>
    <col min="4345" max="4345" width="29.90625" style="2" customWidth="1"/>
    <col min="4346" max="4346" width="32.6328125" style="2" customWidth="1"/>
    <col min="4347" max="4347" width="34.90625" style="2" customWidth="1"/>
    <col min="4348" max="4348" width="30.453125" style="2" customWidth="1"/>
    <col min="4349" max="4349" width="13.90625" style="2" customWidth="1"/>
    <col min="4350" max="4350" width="39.453125" style="2" customWidth="1"/>
    <col min="4351" max="4351" width="23.54296875" style="2" customWidth="1"/>
    <col min="4352" max="4560" width="11.453125" style="2"/>
    <col min="4561" max="4561" width="3.90625" style="2" customWidth="1"/>
    <col min="4562" max="4562" width="8.54296875" style="2" customWidth="1"/>
    <col min="4563" max="4563" width="8.08984375" style="2" customWidth="1"/>
    <col min="4564" max="4567" width="3.90625" style="2" customWidth="1"/>
    <col min="4568" max="4568" width="12.453125" style="2" customWidth="1"/>
    <col min="4569" max="4569" width="3.90625" style="2" customWidth="1"/>
    <col min="4570" max="4570" width="45.6328125" style="2" customWidth="1"/>
    <col min="4571" max="4573" width="0" style="2" hidden="1" customWidth="1"/>
    <col min="4574" max="4574" width="35.453125" style="2" customWidth="1"/>
    <col min="4575" max="4575" width="25.90625" style="2" customWidth="1"/>
    <col min="4576" max="4576" width="28.90625" style="2" customWidth="1"/>
    <col min="4577" max="4577" width="30.453125" style="2" customWidth="1"/>
    <col min="4578" max="4578" width="23.54296875" style="2" customWidth="1"/>
    <col min="4579" max="4579" width="24.453125" style="2" customWidth="1"/>
    <col min="4580" max="4580" width="23" style="2" customWidth="1"/>
    <col min="4581" max="4581" width="26.90625" style="2" customWidth="1"/>
    <col min="4582" max="4582" width="29" style="2" customWidth="1"/>
    <col min="4583" max="4583" width="34.08984375" style="2" customWidth="1"/>
    <col min="4584" max="4584" width="29" style="2" customWidth="1"/>
    <col min="4585" max="4585" width="25" style="2" customWidth="1"/>
    <col min="4586" max="4586" width="36.36328125" style="2" customWidth="1"/>
    <col min="4587" max="4587" width="36.08984375" style="2" customWidth="1"/>
    <col min="4588" max="4588" width="31.54296875" style="2" customWidth="1"/>
    <col min="4589" max="4589" width="0" style="2" hidden="1" customWidth="1"/>
    <col min="4590" max="4590" width="35.36328125" style="2" customWidth="1"/>
    <col min="4591" max="4591" width="31" style="2" customWidth="1"/>
    <col min="4592" max="4592" width="34.6328125" style="2" customWidth="1"/>
    <col min="4593" max="4593" width="31.453125" style="2" customWidth="1"/>
    <col min="4594" max="4594" width="22.54296875" style="2" customWidth="1"/>
    <col min="4595" max="4598" width="0" style="2" hidden="1" customWidth="1"/>
    <col min="4599" max="4599" width="3" style="2" customWidth="1"/>
    <col min="4600" max="4600" width="26.90625" style="2" customWidth="1"/>
    <col min="4601" max="4601" width="29.90625" style="2" customWidth="1"/>
    <col min="4602" max="4602" width="32.6328125" style="2" customWidth="1"/>
    <col min="4603" max="4603" width="34.90625" style="2" customWidth="1"/>
    <col min="4604" max="4604" width="30.453125" style="2" customWidth="1"/>
    <col min="4605" max="4605" width="13.90625" style="2" customWidth="1"/>
    <col min="4606" max="4606" width="39.453125" style="2" customWidth="1"/>
    <col min="4607" max="4607" width="23.54296875" style="2" customWidth="1"/>
    <col min="4608" max="4816" width="11.453125" style="2"/>
    <col min="4817" max="4817" width="3.90625" style="2" customWidth="1"/>
    <col min="4818" max="4818" width="8.54296875" style="2" customWidth="1"/>
    <col min="4819" max="4819" width="8.08984375" style="2" customWidth="1"/>
    <col min="4820" max="4823" width="3.90625" style="2" customWidth="1"/>
    <col min="4824" max="4824" width="12.453125" style="2" customWidth="1"/>
    <col min="4825" max="4825" width="3.90625" style="2" customWidth="1"/>
    <col min="4826" max="4826" width="45.6328125" style="2" customWidth="1"/>
    <col min="4827" max="4829" width="0" style="2" hidden="1" customWidth="1"/>
    <col min="4830" max="4830" width="35.453125" style="2" customWidth="1"/>
    <col min="4831" max="4831" width="25.90625" style="2" customWidth="1"/>
    <col min="4832" max="4832" width="28.90625" style="2" customWidth="1"/>
    <col min="4833" max="4833" width="30.453125" style="2" customWidth="1"/>
    <col min="4834" max="4834" width="23.54296875" style="2" customWidth="1"/>
    <col min="4835" max="4835" width="24.453125" style="2" customWidth="1"/>
    <col min="4836" max="4836" width="23" style="2" customWidth="1"/>
    <col min="4837" max="4837" width="26.90625" style="2" customWidth="1"/>
    <col min="4838" max="4838" width="29" style="2" customWidth="1"/>
    <col min="4839" max="4839" width="34.08984375" style="2" customWidth="1"/>
    <col min="4840" max="4840" width="29" style="2" customWidth="1"/>
    <col min="4841" max="4841" width="25" style="2" customWidth="1"/>
    <col min="4842" max="4842" width="36.36328125" style="2" customWidth="1"/>
    <col min="4843" max="4843" width="36.08984375" style="2" customWidth="1"/>
    <col min="4844" max="4844" width="31.54296875" style="2" customWidth="1"/>
    <col min="4845" max="4845" width="0" style="2" hidden="1" customWidth="1"/>
    <col min="4846" max="4846" width="35.36328125" style="2" customWidth="1"/>
    <col min="4847" max="4847" width="31" style="2" customWidth="1"/>
    <col min="4848" max="4848" width="34.6328125" style="2" customWidth="1"/>
    <col min="4849" max="4849" width="31.453125" style="2" customWidth="1"/>
    <col min="4850" max="4850" width="22.54296875" style="2" customWidth="1"/>
    <col min="4851" max="4854" width="0" style="2" hidden="1" customWidth="1"/>
    <col min="4855" max="4855" width="3" style="2" customWidth="1"/>
    <col min="4856" max="4856" width="26.90625" style="2" customWidth="1"/>
    <col min="4857" max="4857" width="29.90625" style="2" customWidth="1"/>
    <col min="4858" max="4858" width="32.6328125" style="2" customWidth="1"/>
    <col min="4859" max="4859" width="34.90625" style="2" customWidth="1"/>
    <col min="4860" max="4860" width="30.453125" style="2" customWidth="1"/>
    <col min="4861" max="4861" width="13.90625" style="2" customWidth="1"/>
    <col min="4862" max="4862" width="39.453125" style="2" customWidth="1"/>
    <col min="4863" max="4863" width="23.54296875" style="2" customWidth="1"/>
    <col min="4864" max="5072" width="11.453125" style="2"/>
    <col min="5073" max="5073" width="3.90625" style="2" customWidth="1"/>
    <col min="5074" max="5074" width="8.54296875" style="2" customWidth="1"/>
    <col min="5075" max="5075" width="8.08984375" style="2" customWidth="1"/>
    <col min="5076" max="5079" width="3.90625" style="2" customWidth="1"/>
    <col min="5080" max="5080" width="12.453125" style="2" customWidth="1"/>
    <col min="5081" max="5081" width="3.90625" style="2" customWidth="1"/>
    <col min="5082" max="5082" width="45.6328125" style="2" customWidth="1"/>
    <col min="5083" max="5085" width="0" style="2" hidden="1" customWidth="1"/>
    <col min="5086" max="5086" width="35.453125" style="2" customWidth="1"/>
    <col min="5087" max="5087" width="25.90625" style="2" customWidth="1"/>
    <col min="5088" max="5088" width="28.90625" style="2" customWidth="1"/>
    <col min="5089" max="5089" width="30.453125" style="2" customWidth="1"/>
    <col min="5090" max="5090" width="23.54296875" style="2" customWidth="1"/>
    <col min="5091" max="5091" width="24.453125" style="2" customWidth="1"/>
    <col min="5092" max="5092" width="23" style="2" customWidth="1"/>
    <col min="5093" max="5093" width="26.90625" style="2" customWidth="1"/>
    <col min="5094" max="5094" width="29" style="2" customWidth="1"/>
    <col min="5095" max="5095" width="34.08984375" style="2" customWidth="1"/>
    <col min="5096" max="5096" width="29" style="2" customWidth="1"/>
    <col min="5097" max="5097" width="25" style="2" customWidth="1"/>
    <col min="5098" max="5098" width="36.36328125" style="2" customWidth="1"/>
    <col min="5099" max="5099" width="36.08984375" style="2" customWidth="1"/>
    <col min="5100" max="5100" width="31.54296875" style="2" customWidth="1"/>
    <col min="5101" max="5101" width="0" style="2" hidden="1" customWidth="1"/>
    <col min="5102" max="5102" width="35.36328125" style="2" customWidth="1"/>
    <col min="5103" max="5103" width="31" style="2" customWidth="1"/>
    <col min="5104" max="5104" width="34.6328125" style="2" customWidth="1"/>
    <col min="5105" max="5105" width="31.453125" style="2" customWidth="1"/>
    <col min="5106" max="5106" width="22.54296875" style="2" customWidth="1"/>
    <col min="5107" max="5110" width="0" style="2" hidden="1" customWidth="1"/>
    <col min="5111" max="5111" width="3" style="2" customWidth="1"/>
    <col min="5112" max="5112" width="26.90625" style="2" customWidth="1"/>
    <col min="5113" max="5113" width="29.90625" style="2" customWidth="1"/>
    <col min="5114" max="5114" width="32.6328125" style="2" customWidth="1"/>
    <col min="5115" max="5115" width="34.90625" style="2" customWidth="1"/>
    <col min="5116" max="5116" width="30.453125" style="2" customWidth="1"/>
    <col min="5117" max="5117" width="13.90625" style="2" customWidth="1"/>
    <col min="5118" max="5118" width="39.453125" style="2" customWidth="1"/>
    <col min="5119" max="5119" width="23.54296875" style="2" customWidth="1"/>
    <col min="5120" max="5328" width="11.453125" style="2"/>
    <col min="5329" max="5329" width="3.90625" style="2" customWidth="1"/>
    <col min="5330" max="5330" width="8.54296875" style="2" customWidth="1"/>
    <col min="5331" max="5331" width="8.08984375" style="2" customWidth="1"/>
    <col min="5332" max="5335" width="3.90625" style="2" customWidth="1"/>
    <col min="5336" max="5336" width="12.453125" style="2" customWidth="1"/>
    <col min="5337" max="5337" width="3.90625" style="2" customWidth="1"/>
    <col min="5338" max="5338" width="45.6328125" style="2" customWidth="1"/>
    <col min="5339" max="5341" width="0" style="2" hidden="1" customWidth="1"/>
    <col min="5342" max="5342" width="35.453125" style="2" customWidth="1"/>
    <col min="5343" max="5343" width="25.90625" style="2" customWidth="1"/>
    <col min="5344" max="5344" width="28.90625" style="2" customWidth="1"/>
    <col min="5345" max="5345" width="30.453125" style="2" customWidth="1"/>
    <col min="5346" max="5346" width="23.54296875" style="2" customWidth="1"/>
    <col min="5347" max="5347" width="24.453125" style="2" customWidth="1"/>
    <col min="5348" max="5348" width="23" style="2" customWidth="1"/>
    <col min="5349" max="5349" width="26.90625" style="2" customWidth="1"/>
    <col min="5350" max="5350" width="29" style="2" customWidth="1"/>
    <col min="5351" max="5351" width="34.08984375" style="2" customWidth="1"/>
    <col min="5352" max="5352" width="29" style="2" customWidth="1"/>
    <col min="5353" max="5353" width="25" style="2" customWidth="1"/>
    <col min="5354" max="5354" width="36.36328125" style="2" customWidth="1"/>
    <col min="5355" max="5355" width="36.08984375" style="2" customWidth="1"/>
    <col min="5356" max="5356" width="31.54296875" style="2" customWidth="1"/>
    <col min="5357" max="5357" width="0" style="2" hidden="1" customWidth="1"/>
    <col min="5358" max="5358" width="35.36328125" style="2" customWidth="1"/>
    <col min="5359" max="5359" width="31" style="2" customWidth="1"/>
    <col min="5360" max="5360" width="34.6328125" style="2" customWidth="1"/>
    <col min="5361" max="5361" width="31.453125" style="2" customWidth="1"/>
    <col min="5362" max="5362" width="22.54296875" style="2" customWidth="1"/>
    <col min="5363" max="5366" width="0" style="2" hidden="1" customWidth="1"/>
    <col min="5367" max="5367" width="3" style="2" customWidth="1"/>
    <col min="5368" max="5368" width="26.90625" style="2" customWidth="1"/>
    <col min="5369" max="5369" width="29.90625" style="2" customWidth="1"/>
    <col min="5370" max="5370" width="32.6328125" style="2" customWidth="1"/>
    <col min="5371" max="5371" width="34.90625" style="2" customWidth="1"/>
    <col min="5372" max="5372" width="30.453125" style="2" customWidth="1"/>
    <col min="5373" max="5373" width="13.90625" style="2" customWidth="1"/>
    <col min="5374" max="5374" width="39.453125" style="2" customWidth="1"/>
    <col min="5375" max="5375" width="23.54296875" style="2" customWidth="1"/>
    <col min="5376" max="5584" width="11.453125" style="2"/>
    <col min="5585" max="5585" width="3.90625" style="2" customWidth="1"/>
    <col min="5586" max="5586" width="8.54296875" style="2" customWidth="1"/>
    <col min="5587" max="5587" width="8.08984375" style="2" customWidth="1"/>
    <col min="5588" max="5591" width="3.90625" style="2" customWidth="1"/>
    <col min="5592" max="5592" width="12.453125" style="2" customWidth="1"/>
    <col min="5593" max="5593" width="3.90625" style="2" customWidth="1"/>
    <col min="5594" max="5594" width="45.6328125" style="2" customWidth="1"/>
    <col min="5595" max="5597" width="0" style="2" hidden="1" customWidth="1"/>
    <col min="5598" max="5598" width="35.453125" style="2" customWidth="1"/>
    <col min="5599" max="5599" width="25.90625" style="2" customWidth="1"/>
    <col min="5600" max="5600" width="28.90625" style="2" customWidth="1"/>
    <col min="5601" max="5601" width="30.453125" style="2" customWidth="1"/>
    <col min="5602" max="5602" width="23.54296875" style="2" customWidth="1"/>
    <col min="5603" max="5603" width="24.453125" style="2" customWidth="1"/>
    <col min="5604" max="5604" width="23" style="2" customWidth="1"/>
    <col min="5605" max="5605" width="26.90625" style="2" customWidth="1"/>
    <col min="5606" max="5606" width="29" style="2" customWidth="1"/>
    <col min="5607" max="5607" width="34.08984375" style="2" customWidth="1"/>
    <col min="5608" max="5608" width="29" style="2" customWidth="1"/>
    <col min="5609" max="5609" width="25" style="2" customWidth="1"/>
    <col min="5610" max="5610" width="36.36328125" style="2" customWidth="1"/>
    <col min="5611" max="5611" width="36.08984375" style="2" customWidth="1"/>
    <col min="5612" max="5612" width="31.54296875" style="2" customWidth="1"/>
    <col min="5613" max="5613" width="0" style="2" hidden="1" customWidth="1"/>
    <col min="5614" max="5614" width="35.36328125" style="2" customWidth="1"/>
    <col min="5615" max="5615" width="31" style="2" customWidth="1"/>
    <col min="5616" max="5616" width="34.6328125" style="2" customWidth="1"/>
    <col min="5617" max="5617" width="31.453125" style="2" customWidth="1"/>
    <col min="5618" max="5618" width="22.54296875" style="2" customWidth="1"/>
    <col min="5619" max="5622" width="0" style="2" hidden="1" customWidth="1"/>
    <col min="5623" max="5623" width="3" style="2" customWidth="1"/>
    <col min="5624" max="5624" width="26.90625" style="2" customWidth="1"/>
    <col min="5625" max="5625" width="29.90625" style="2" customWidth="1"/>
    <col min="5626" max="5626" width="32.6328125" style="2" customWidth="1"/>
    <col min="5627" max="5627" width="34.90625" style="2" customWidth="1"/>
    <col min="5628" max="5628" width="30.453125" style="2" customWidth="1"/>
    <col min="5629" max="5629" width="13.90625" style="2" customWidth="1"/>
    <col min="5630" max="5630" width="39.453125" style="2" customWidth="1"/>
    <col min="5631" max="5631" width="23.54296875" style="2" customWidth="1"/>
    <col min="5632" max="5840" width="11.453125" style="2"/>
    <col min="5841" max="5841" width="3.90625" style="2" customWidth="1"/>
    <col min="5842" max="5842" width="8.54296875" style="2" customWidth="1"/>
    <col min="5843" max="5843" width="8.08984375" style="2" customWidth="1"/>
    <col min="5844" max="5847" width="3.90625" style="2" customWidth="1"/>
    <col min="5848" max="5848" width="12.453125" style="2" customWidth="1"/>
    <col min="5849" max="5849" width="3.90625" style="2" customWidth="1"/>
    <col min="5850" max="5850" width="45.6328125" style="2" customWidth="1"/>
    <col min="5851" max="5853" width="0" style="2" hidden="1" customWidth="1"/>
    <col min="5854" max="5854" width="35.453125" style="2" customWidth="1"/>
    <col min="5855" max="5855" width="25.90625" style="2" customWidth="1"/>
    <col min="5856" max="5856" width="28.90625" style="2" customWidth="1"/>
    <col min="5857" max="5857" width="30.453125" style="2" customWidth="1"/>
    <col min="5858" max="5858" width="23.54296875" style="2" customWidth="1"/>
    <col min="5859" max="5859" width="24.453125" style="2" customWidth="1"/>
    <col min="5860" max="5860" width="23" style="2" customWidth="1"/>
    <col min="5861" max="5861" width="26.90625" style="2" customWidth="1"/>
    <col min="5862" max="5862" width="29" style="2" customWidth="1"/>
    <col min="5863" max="5863" width="34.08984375" style="2" customWidth="1"/>
    <col min="5864" max="5864" width="29" style="2" customWidth="1"/>
    <col min="5865" max="5865" width="25" style="2" customWidth="1"/>
    <col min="5866" max="5866" width="36.36328125" style="2" customWidth="1"/>
    <col min="5867" max="5867" width="36.08984375" style="2" customWidth="1"/>
    <col min="5868" max="5868" width="31.54296875" style="2" customWidth="1"/>
    <col min="5869" max="5869" width="0" style="2" hidden="1" customWidth="1"/>
    <col min="5870" max="5870" width="35.36328125" style="2" customWidth="1"/>
    <col min="5871" max="5871" width="31" style="2" customWidth="1"/>
    <col min="5872" max="5872" width="34.6328125" style="2" customWidth="1"/>
    <col min="5873" max="5873" width="31.453125" style="2" customWidth="1"/>
    <col min="5874" max="5874" width="22.54296875" style="2" customWidth="1"/>
    <col min="5875" max="5878" width="0" style="2" hidden="1" customWidth="1"/>
    <col min="5879" max="5879" width="3" style="2" customWidth="1"/>
    <col min="5880" max="5880" width="26.90625" style="2" customWidth="1"/>
    <col min="5881" max="5881" width="29.90625" style="2" customWidth="1"/>
    <col min="5882" max="5882" width="32.6328125" style="2" customWidth="1"/>
    <col min="5883" max="5883" width="34.90625" style="2" customWidth="1"/>
    <col min="5884" max="5884" width="30.453125" style="2" customWidth="1"/>
    <col min="5885" max="5885" width="13.90625" style="2" customWidth="1"/>
    <col min="5886" max="5886" width="39.453125" style="2" customWidth="1"/>
    <col min="5887" max="5887" width="23.54296875" style="2" customWidth="1"/>
    <col min="5888" max="6096" width="11.453125" style="2"/>
    <col min="6097" max="6097" width="3.90625" style="2" customWidth="1"/>
    <col min="6098" max="6098" width="8.54296875" style="2" customWidth="1"/>
    <col min="6099" max="6099" width="8.08984375" style="2" customWidth="1"/>
    <col min="6100" max="6103" width="3.90625" style="2" customWidth="1"/>
    <col min="6104" max="6104" width="12.453125" style="2" customWidth="1"/>
    <col min="6105" max="6105" width="3.90625" style="2" customWidth="1"/>
    <col min="6106" max="6106" width="45.6328125" style="2" customWidth="1"/>
    <col min="6107" max="6109" width="0" style="2" hidden="1" customWidth="1"/>
    <col min="6110" max="6110" width="35.453125" style="2" customWidth="1"/>
    <col min="6111" max="6111" width="25.90625" style="2" customWidth="1"/>
    <col min="6112" max="6112" width="28.90625" style="2" customWidth="1"/>
    <col min="6113" max="6113" width="30.453125" style="2" customWidth="1"/>
    <col min="6114" max="6114" width="23.54296875" style="2" customWidth="1"/>
    <col min="6115" max="6115" width="24.453125" style="2" customWidth="1"/>
    <col min="6116" max="6116" width="23" style="2" customWidth="1"/>
    <col min="6117" max="6117" width="26.90625" style="2" customWidth="1"/>
    <col min="6118" max="6118" width="29" style="2" customWidth="1"/>
    <col min="6119" max="6119" width="34.08984375" style="2" customWidth="1"/>
    <col min="6120" max="6120" width="29" style="2" customWidth="1"/>
    <col min="6121" max="6121" width="25" style="2" customWidth="1"/>
    <col min="6122" max="6122" width="36.36328125" style="2" customWidth="1"/>
    <col min="6123" max="6123" width="36.08984375" style="2" customWidth="1"/>
    <col min="6124" max="6124" width="31.54296875" style="2" customWidth="1"/>
    <col min="6125" max="6125" width="0" style="2" hidden="1" customWidth="1"/>
    <col min="6126" max="6126" width="35.36328125" style="2" customWidth="1"/>
    <col min="6127" max="6127" width="31" style="2" customWidth="1"/>
    <col min="6128" max="6128" width="34.6328125" style="2" customWidth="1"/>
    <col min="6129" max="6129" width="31.453125" style="2" customWidth="1"/>
    <col min="6130" max="6130" width="22.54296875" style="2" customWidth="1"/>
    <col min="6131" max="6134" width="0" style="2" hidden="1" customWidth="1"/>
    <col min="6135" max="6135" width="3" style="2" customWidth="1"/>
    <col min="6136" max="6136" width="26.90625" style="2" customWidth="1"/>
    <col min="6137" max="6137" width="29.90625" style="2" customWidth="1"/>
    <col min="6138" max="6138" width="32.6328125" style="2" customWidth="1"/>
    <col min="6139" max="6139" width="34.90625" style="2" customWidth="1"/>
    <col min="6140" max="6140" width="30.453125" style="2" customWidth="1"/>
    <col min="6141" max="6141" width="13.90625" style="2" customWidth="1"/>
    <col min="6142" max="6142" width="39.453125" style="2" customWidth="1"/>
    <col min="6143" max="6143" width="23.54296875" style="2" customWidth="1"/>
    <col min="6144" max="6352" width="11.453125" style="2"/>
    <col min="6353" max="6353" width="3.90625" style="2" customWidth="1"/>
    <col min="6354" max="6354" width="8.54296875" style="2" customWidth="1"/>
    <col min="6355" max="6355" width="8.08984375" style="2" customWidth="1"/>
    <col min="6356" max="6359" width="3.90625" style="2" customWidth="1"/>
    <col min="6360" max="6360" width="12.453125" style="2" customWidth="1"/>
    <col min="6361" max="6361" width="3.90625" style="2" customWidth="1"/>
    <col min="6362" max="6362" width="45.6328125" style="2" customWidth="1"/>
    <col min="6363" max="6365" width="0" style="2" hidden="1" customWidth="1"/>
    <col min="6366" max="6366" width="35.453125" style="2" customWidth="1"/>
    <col min="6367" max="6367" width="25.90625" style="2" customWidth="1"/>
    <col min="6368" max="6368" width="28.90625" style="2" customWidth="1"/>
    <col min="6369" max="6369" width="30.453125" style="2" customWidth="1"/>
    <col min="6370" max="6370" width="23.54296875" style="2" customWidth="1"/>
    <col min="6371" max="6371" width="24.453125" style="2" customWidth="1"/>
    <col min="6372" max="6372" width="23" style="2" customWidth="1"/>
    <col min="6373" max="6373" width="26.90625" style="2" customWidth="1"/>
    <col min="6374" max="6374" width="29" style="2" customWidth="1"/>
    <col min="6375" max="6375" width="34.08984375" style="2" customWidth="1"/>
    <col min="6376" max="6376" width="29" style="2" customWidth="1"/>
    <col min="6377" max="6377" width="25" style="2" customWidth="1"/>
    <col min="6378" max="6378" width="36.36328125" style="2" customWidth="1"/>
    <col min="6379" max="6379" width="36.08984375" style="2" customWidth="1"/>
    <col min="6380" max="6380" width="31.54296875" style="2" customWidth="1"/>
    <col min="6381" max="6381" width="0" style="2" hidden="1" customWidth="1"/>
    <col min="6382" max="6382" width="35.36328125" style="2" customWidth="1"/>
    <col min="6383" max="6383" width="31" style="2" customWidth="1"/>
    <col min="6384" max="6384" width="34.6328125" style="2" customWidth="1"/>
    <col min="6385" max="6385" width="31.453125" style="2" customWidth="1"/>
    <col min="6386" max="6386" width="22.54296875" style="2" customWidth="1"/>
    <col min="6387" max="6390" width="0" style="2" hidden="1" customWidth="1"/>
    <col min="6391" max="6391" width="3" style="2" customWidth="1"/>
    <col min="6392" max="6392" width="26.90625" style="2" customWidth="1"/>
    <col min="6393" max="6393" width="29.90625" style="2" customWidth="1"/>
    <col min="6394" max="6394" width="32.6328125" style="2" customWidth="1"/>
    <col min="6395" max="6395" width="34.90625" style="2" customWidth="1"/>
    <col min="6396" max="6396" width="30.453125" style="2" customWidth="1"/>
    <col min="6397" max="6397" width="13.90625" style="2" customWidth="1"/>
    <col min="6398" max="6398" width="39.453125" style="2" customWidth="1"/>
    <col min="6399" max="6399" width="23.54296875" style="2" customWidth="1"/>
    <col min="6400" max="6608" width="11.453125" style="2"/>
    <col min="6609" max="6609" width="3.90625" style="2" customWidth="1"/>
    <col min="6610" max="6610" width="8.54296875" style="2" customWidth="1"/>
    <col min="6611" max="6611" width="8.08984375" style="2" customWidth="1"/>
    <col min="6612" max="6615" width="3.90625" style="2" customWidth="1"/>
    <col min="6616" max="6616" width="12.453125" style="2" customWidth="1"/>
    <col min="6617" max="6617" width="3.90625" style="2" customWidth="1"/>
    <col min="6618" max="6618" width="45.6328125" style="2" customWidth="1"/>
    <col min="6619" max="6621" width="0" style="2" hidden="1" customWidth="1"/>
    <col min="6622" max="6622" width="35.453125" style="2" customWidth="1"/>
    <col min="6623" max="6623" width="25.90625" style="2" customWidth="1"/>
    <col min="6624" max="6624" width="28.90625" style="2" customWidth="1"/>
    <col min="6625" max="6625" width="30.453125" style="2" customWidth="1"/>
    <col min="6626" max="6626" width="23.54296875" style="2" customWidth="1"/>
    <col min="6627" max="6627" width="24.453125" style="2" customWidth="1"/>
    <col min="6628" max="6628" width="23" style="2" customWidth="1"/>
    <col min="6629" max="6629" width="26.90625" style="2" customWidth="1"/>
    <col min="6630" max="6630" width="29" style="2" customWidth="1"/>
    <col min="6631" max="6631" width="34.08984375" style="2" customWidth="1"/>
    <col min="6632" max="6632" width="29" style="2" customWidth="1"/>
    <col min="6633" max="6633" width="25" style="2" customWidth="1"/>
    <col min="6634" max="6634" width="36.36328125" style="2" customWidth="1"/>
    <col min="6635" max="6635" width="36.08984375" style="2" customWidth="1"/>
    <col min="6636" max="6636" width="31.54296875" style="2" customWidth="1"/>
    <col min="6637" max="6637" width="0" style="2" hidden="1" customWidth="1"/>
    <col min="6638" max="6638" width="35.36328125" style="2" customWidth="1"/>
    <col min="6639" max="6639" width="31" style="2" customWidth="1"/>
    <col min="6640" max="6640" width="34.6328125" style="2" customWidth="1"/>
    <col min="6641" max="6641" width="31.453125" style="2" customWidth="1"/>
    <col min="6642" max="6642" width="22.54296875" style="2" customWidth="1"/>
    <col min="6643" max="6646" width="0" style="2" hidden="1" customWidth="1"/>
    <col min="6647" max="6647" width="3" style="2" customWidth="1"/>
    <col min="6648" max="6648" width="26.90625" style="2" customWidth="1"/>
    <col min="6649" max="6649" width="29.90625" style="2" customWidth="1"/>
    <col min="6650" max="6650" width="32.6328125" style="2" customWidth="1"/>
    <col min="6651" max="6651" width="34.90625" style="2" customWidth="1"/>
    <col min="6652" max="6652" width="30.453125" style="2" customWidth="1"/>
    <col min="6653" max="6653" width="13.90625" style="2" customWidth="1"/>
    <col min="6654" max="6654" width="39.453125" style="2" customWidth="1"/>
    <col min="6655" max="6655" width="23.54296875" style="2" customWidth="1"/>
    <col min="6656" max="6864" width="11.453125" style="2"/>
    <col min="6865" max="6865" width="3.90625" style="2" customWidth="1"/>
    <col min="6866" max="6866" width="8.54296875" style="2" customWidth="1"/>
    <col min="6867" max="6867" width="8.08984375" style="2" customWidth="1"/>
    <col min="6868" max="6871" width="3.90625" style="2" customWidth="1"/>
    <col min="6872" max="6872" width="12.453125" style="2" customWidth="1"/>
    <col min="6873" max="6873" width="3.90625" style="2" customWidth="1"/>
    <col min="6874" max="6874" width="45.6328125" style="2" customWidth="1"/>
    <col min="6875" max="6877" width="0" style="2" hidden="1" customWidth="1"/>
    <col min="6878" max="6878" width="35.453125" style="2" customWidth="1"/>
    <col min="6879" max="6879" width="25.90625" style="2" customWidth="1"/>
    <col min="6880" max="6880" width="28.90625" style="2" customWidth="1"/>
    <col min="6881" max="6881" width="30.453125" style="2" customWidth="1"/>
    <col min="6882" max="6882" width="23.54296875" style="2" customWidth="1"/>
    <col min="6883" max="6883" width="24.453125" style="2" customWidth="1"/>
    <col min="6884" max="6884" width="23" style="2" customWidth="1"/>
    <col min="6885" max="6885" width="26.90625" style="2" customWidth="1"/>
    <col min="6886" max="6886" width="29" style="2" customWidth="1"/>
    <col min="6887" max="6887" width="34.08984375" style="2" customWidth="1"/>
    <col min="6888" max="6888" width="29" style="2" customWidth="1"/>
    <col min="6889" max="6889" width="25" style="2" customWidth="1"/>
    <col min="6890" max="6890" width="36.36328125" style="2" customWidth="1"/>
    <col min="6891" max="6891" width="36.08984375" style="2" customWidth="1"/>
    <col min="6892" max="6892" width="31.54296875" style="2" customWidth="1"/>
    <col min="6893" max="6893" width="0" style="2" hidden="1" customWidth="1"/>
    <col min="6894" max="6894" width="35.36328125" style="2" customWidth="1"/>
    <col min="6895" max="6895" width="31" style="2" customWidth="1"/>
    <col min="6896" max="6896" width="34.6328125" style="2" customWidth="1"/>
    <col min="6897" max="6897" width="31.453125" style="2" customWidth="1"/>
    <col min="6898" max="6898" width="22.54296875" style="2" customWidth="1"/>
    <col min="6899" max="6902" width="0" style="2" hidden="1" customWidth="1"/>
    <col min="6903" max="6903" width="3" style="2" customWidth="1"/>
    <col min="6904" max="6904" width="26.90625" style="2" customWidth="1"/>
    <col min="6905" max="6905" width="29.90625" style="2" customWidth="1"/>
    <col min="6906" max="6906" width="32.6328125" style="2" customWidth="1"/>
    <col min="6907" max="6907" width="34.90625" style="2" customWidth="1"/>
    <col min="6908" max="6908" width="30.453125" style="2" customWidth="1"/>
    <col min="6909" max="6909" width="13.90625" style="2" customWidth="1"/>
    <col min="6910" max="6910" width="39.453125" style="2" customWidth="1"/>
    <col min="6911" max="6911" width="23.54296875" style="2" customWidth="1"/>
    <col min="6912" max="7120" width="11.453125" style="2"/>
    <col min="7121" max="7121" width="3.90625" style="2" customWidth="1"/>
    <col min="7122" max="7122" width="8.54296875" style="2" customWidth="1"/>
    <col min="7123" max="7123" width="8.08984375" style="2" customWidth="1"/>
    <col min="7124" max="7127" width="3.90625" style="2" customWidth="1"/>
    <col min="7128" max="7128" width="12.453125" style="2" customWidth="1"/>
    <col min="7129" max="7129" width="3.90625" style="2" customWidth="1"/>
    <col min="7130" max="7130" width="45.6328125" style="2" customWidth="1"/>
    <col min="7131" max="7133" width="0" style="2" hidden="1" customWidth="1"/>
    <col min="7134" max="7134" width="35.453125" style="2" customWidth="1"/>
    <col min="7135" max="7135" width="25.90625" style="2" customWidth="1"/>
    <col min="7136" max="7136" width="28.90625" style="2" customWidth="1"/>
    <col min="7137" max="7137" width="30.453125" style="2" customWidth="1"/>
    <col min="7138" max="7138" width="23.54296875" style="2" customWidth="1"/>
    <col min="7139" max="7139" width="24.453125" style="2" customWidth="1"/>
    <col min="7140" max="7140" width="23" style="2" customWidth="1"/>
    <col min="7141" max="7141" width="26.90625" style="2" customWidth="1"/>
    <col min="7142" max="7142" width="29" style="2" customWidth="1"/>
    <col min="7143" max="7143" width="34.08984375" style="2" customWidth="1"/>
    <col min="7144" max="7144" width="29" style="2" customWidth="1"/>
    <col min="7145" max="7145" width="25" style="2" customWidth="1"/>
    <col min="7146" max="7146" width="36.36328125" style="2" customWidth="1"/>
    <col min="7147" max="7147" width="36.08984375" style="2" customWidth="1"/>
    <col min="7148" max="7148" width="31.54296875" style="2" customWidth="1"/>
    <col min="7149" max="7149" width="0" style="2" hidden="1" customWidth="1"/>
    <col min="7150" max="7150" width="35.36328125" style="2" customWidth="1"/>
    <col min="7151" max="7151" width="31" style="2" customWidth="1"/>
    <col min="7152" max="7152" width="34.6328125" style="2" customWidth="1"/>
    <col min="7153" max="7153" width="31.453125" style="2" customWidth="1"/>
    <col min="7154" max="7154" width="22.54296875" style="2" customWidth="1"/>
    <col min="7155" max="7158" width="0" style="2" hidden="1" customWidth="1"/>
    <col min="7159" max="7159" width="3" style="2" customWidth="1"/>
    <col min="7160" max="7160" width="26.90625" style="2" customWidth="1"/>
    <col min="7161" max="7161" width="29.90625" style="2" customWidth="1"/>
    <col min="7162" max="7162" width="32.6328125" style="2" customWidth="1"/>
    <col min="7163" max="7163" width="34.90625" style="2" customWidth="1"/>
    <col min="7164" max="7164" width="30.453125" style="2" customWidth="1"/>
    <col min="7165" max="7165" width="13.90625" style="2" customWidth="1"/>
    <col min="7166" max="7166" width="39.453125" style="2" customWidth="1"/>
    <col min="7167" max="7167" width="23.54296875" style="2" customWidth="1"/>
    <col min="7168" max="7376" width="11.453125" style="2"/>
    <col min="7377" max="7377" width="3.90625" style="2" customWidth="1"/>
    <col min="7378" max="7378" width="8.54296875" style="2" customWidth="1"/>
    <col min="7379" max="7379" width="8.08984375" style="2" customWidth="1"/>
    <col min="7380" max="7383" width="3.90625" style="2" customWidth="1"/>
    <col min="7384" max="7384" width="12.453125" style="2" customWidth="1"/>
    <col min="7385" max="7385" width="3.90625" style="2" customWidth="1"/>
    <col min="7386" max="7386" width="45.6328125" style="2" customWidth="1"/>
    <col min="7387" max="7389" width="0" style="2" hidden="1" customWidth="1"/>
    <col min="7390" max="7390" width="35.453125" style="2" customWidth="1"/>
    <col min="7391" max="7391" width="25.90625" style="2" customWidth="1"/>
    <col min="7392" max="7392" width="28.90625" style="2" customWidth="1"/>
    <col min="7393" max="7393" width="30.453125" style="2" customWidth="1"/>
    <col min="7394" max="7394" width="23.54296875" style="2" customWidth="1"/>
    <col min="7395" max="7395" width="24.453125" style="2" customWidth="1"/>
    <col min="7396" max="7396" width="23" style="2" customWidth="1"/>
    <col min="7397" max="7397" width="26.90625" style="2" customWidth="1"/>
    <col min="7398" max="7398" width="29" style="2" customWidth="1"/>
    <col min="7399" max="7399" width="34.08984375" style="2" customWidth="1"/>
    <col min="7400" max="7400" width="29" style="2" customWidth="1"/>
    <col min="7401" max="7401" width="25" style="2" customWidth="1"/>
    <col min="7402" max="7402" width="36.36328125" style="2" customWidth="1"/>
    <col min="7403" max="7403" width="36.08984375" style="2" customWidth="1"/>
    <col min="7404" max="7404" width="31.54296875" style="2" customWidth="1"/>
    <col min="7405" max="7405" width="0" style="2" hidden="1" customWidth="1"/>
    <col min="7406" max="7406" width="35.36328125" style="2" customWidth="1"/>
    <col min="7407" max="7407" width="31" style="2" customWidth="1"/>
    <col min="7408" max="7408" width="34.6328125" style="2" customWidth="1"/>
    <col min="7409" max="7409" width="31.453125" style="2" customWidth="1"/>
    <col min="7410" max="7410" width="22.54296875" style="2" customWidth="1"/>
    <col min="7411" max="7414" width="0" style="2" hidden="1" customWidth="1"/>
    <col min="7415" max="7415" width="3" style="2" customWidth="1"/>
    <col min="7416" max="7416" width="26.90625" style="2" customWidth="1"/>
    <col min="7417" max="7417" width="29.90625" style="2" customWidth="1"/>
    <col min="7418" max="7418" width="32.6328125" style="2" customWidth="1"/>
    <col min="7419" max="7419" width="34.90625" style="2" customWidth="1"/>
    <col min="7420" max="7420" width="30.453125" style="2" customWidth="1"/>
    <col min="7421" max="7421" width="13.90625" style="2" customWidth="1"/>
    <col min="7422" max="7422" width="39.453125" style="2" customWidth="1"/>
    <col min="7423" max="7423" width="23.54296875" style="2" customWidth="1"/>
    <col min="7424" max="7632" width="11.453125" style="2"/>
    <col min="7633" max="7633" width="3.90625" style="2" customWidth="1"/>
    <col min="7634" max="7634" width="8.54296875" style="2" customWidth="1"/>
    <col min="7635" max="7635" width="8.08984375" style="2" customWidth="1"/>
    <col min="7636" max="7639" width="3.90625" style="2" customWidth="1"/>
    <col min="7640" max="7640" width="12.453125" style="2" customWidth="1"/>
    <col min="7641" max="7641" width="3.90625" style="2" customWidth="1"/>
    <col min="7642" max="7642" width="45.6328125" style="2" customWidth="1"/>
    <col min="7643" max="7645" width="0" style="2" hidden="1" customWidth="1"/>
    <col min="7646" max="7646" width="35.453125" style="2" customWidth="1"/>
    <col min="7647" max="7647" width="25.90625" style="2" customWidth="1"/>
    <col min="7648" max="7648" width="28.90625" style="2" customWidth="1"/>
    <col min="7649" max="7649" width="30.453125" style="2" customWidth="1"/>
    <col min="7650" max="7650" width="23.54296875" style="2" customWidth="1"/>
    <col min="7651" max="7651" width="24.453125" style="2" customWidth="1"/>
    <col min="7652" max="7652" width="23" style="2" customWidth="1"/>
    <col min="7653" max="7653" width="26.90625" style="2" customWidth="1"/>
    <col min="7654" max="7654" width="29" style="2" customWidth="1"/>
    <col min="7655" max="7655" width="34.08984375" style="2" customWidth="1"/>
    <col min="7656" max="7656" width="29" style="2" customWidth="1"/>
    <col min="7657" max="7657" width="25" style="2" customWidth="1"/>
    <col min="7658" max="7658" width="36.36328125" style="2" customWidth="1"/>
    <col min="7659" max="7659" width="36.08984375" style="2" customWidth="1"/>
    <col min="7660" max="7660" width="31.54296875" style="2" customWidth="1"/>
    <col min="7661" max="7661" width="0" style="2" hidden="1" customWidth="1"/>
    <col min="7662" max="7662" width="35.36328125" style="2" customWidth="1"/>
    <col min="7663" max="7663" width="31" style="2" customWidth="1"/>
    <col min="7664" max="7664" width="34.6328125" style="2" customWidth="1"/>
    <col min="7665" max="7665" width="31.453125" style="2" customWidth="1"/>
    <col min="7666" max="7666" width="22.54296875" style="2" customWidth="1"/>
    <col min="7667" max="7670" width="0" style="2" hidden="1" customWidth="1"/>
    <col min="7671" max="7671" width="3" style="2" customWidth="1"/>
    <col min="7672" max="7672" width="26.90625" style="2" customWidth="1"/>
    <col min="7673" max="7673" width="29.90625" style="2" customWidth="1"/>
    <col min="7674" max="7674" width="32.6328125" style="2" customWidth="1"/>
    <col min="7675" max="7675" width="34.90625" style="2" customWidth="1"/>
    <col min="7676" max="7676" width="30.453125" style="2" customWidth="1"/>
    <col min="7677" max="7677" width="13.90625" style="2" customWidth="1"/>
    <col min="7678" max="7678" width="39.453125" style="2" customWidth="1"/>
    <col min="7679" max="7679" width="23.54296875" style="2" customWidth="1"/>
    <col min="7680" max="7888" width="11.453125" style="2"/>
    <col min="7889" max="7889" width="3.90625" style="2" customWidth="1"/>
    <col min="7890" max="7890" width="8.54296875" style="2" customWidth="1"/>
    <col min="7891" max="7891" width="8.08984375" style="2" customWidth="1"/>
    <col min="7892" max="7895" width="3.90625" style="2" customWidth="1"/>
    <col min="7896" max="7896" width="12.453125" style="2" customWidth="1"/>
    <col min="7897" max="7897" width="3.90625" style="2" customWidth="1"/>
    <col min="7898" max="7898" width="45.6328125" style="2" customWidth="1"/>
    <col min="7899" max="7901" width="0" style="2" hidden="1" customWidth="1"/>
    <col min="7902" max="7902" width="35.453125" style="2" customWidth="1"/>
    <col min="7903" max="7903" width="25.90625" style="2" customWidth="1"/>
    <col min="7904" max="7904" width="28.90625" style="2" customWidth="1"/>
    <col min="7905" max="7905" width="30.453125" style="2" customWidth="1"/>
    <col min="7906" max="7906" width="23.54296875" style="2" customWidth="1"/>
    <col min="7907" max="7907" width="24.453125" style="2" customWidth="1"/>
    <col min="7908" max="7908" width="23" style="2" customWidth="1"/>
    <col min="7909" max="7909" width="26.90625" style="2" customWidth="1"/>
    <col min="7910" max="7910" width="29" style="2" customWidth="1"/>
    <col min="7911" max="7911" width="34.08984375" style="2" customWidth="1"/>
    <col min="7912" max="7912" width="29" style="2" customWidth="1"/>
    <col min="7913" max="7913" width="25" style="2" customWidth="1"/>
    <col min="7914" max="7914" width="36.36328125" style="2" customWidth="1"/>
    <col min="7915" max="7915" width="36.08984375" style="2" customWidth="1"/>
    <col min="7916" max="7916" width="31.54296875" style="2" customWidth="1"/>
    <col min="7917" max="7917" width="0" style="2" hidden="1" customWidth="1"/>
    <col min="7918" max="7918" width="35.36328125" style="2" customWidth="1"/>
    <col min="7919" max="7919" width="31" style="2" customWidth="1"/>
    <col min="7920" max="7920" width="34.6328125" style="2" customWidth="1"/>
    <col min="7921" max="7921" width="31.453125" style="2" customWidth="1"/>
    <col min="7922" max="7922" width="22.54296875" style="2" customWidth="1"/>
    <col min="7923" max="7926" width="0" style="2" hidden="1" customWidth="1"/>
    <col min="7927" max="7927" width="3" style="2" customWidth="1"/>
    <col min="7928" max="7928" width="26.90625" style="2" customWidth="1"/>
    <col min="7929" max="7929" width="29.90625" style="2" customWidth="1"/>
    <col min="7930" max="7930" width="32.6328125" style="2" customWidth="1"/>
    <col min="7931" max="7931" width="34.90625" style="2" customWidth="1"/>
    <col min="7932" max="7932" width="30.453125" style="2" customWidth="1"/>
    <col min="7933" max="7933" width="13.90625" style="2" customWidth="1"/>
    <col min="7934" max="7934" width="39.453125" style="2" customWidth="1"/>
    <col min="7935" max="7935" width="23.54296875" style="2" customWidth="1"/>
    <col min="7936" max="8144" width="11.453125" style="2"/>
    <col min="8145" max="8145" width="3.90625" style="2" customWidth="1"/>
    <col min="8146" max="8146" width="8.54296875" style="2" customWidth="1"/>
    <col min="8147" max="8147" width="8.08984375" style="2" customWidth="1"/>
    <col min="8148" max="8151" width="3.90625" style="2" customWidth="1"/>
    <col min="8152" max="8152" width="12.453125" style="2" customWidth="1"/>
    <col min="8153" max="8153" width="3.90625" style="2" customWidth="1"/>
    <col min="8154" max="8154" width="45.6328125" style="2" customWidth="1"/>
    <col min="8155" max="8157" width="0" style="2" hidden="1" customWidth="1"/>
    <col min="8158" max="8158" width="35.453125" style="2" customWidth="1"/>
    <col min="8159" max="8159" width="25.90625" style="2" customWidth="1"/>
    <col min="8160" max="8160" width="28.90625" style="2" customWidth="1"/>
    <col min="8161" max="8161" width="30.453125" style="2" customWidth="1"/>
    <col min="8162" max="8162" width="23.54296875" style="2" customWidth="1"/>
    <col min="8163" max="8163" width="24.453125" style="2" customWidth="1"/>
    <col min="8164" max="8164" width="23" style="2" customWidth="1"/>
    <col min="8165" max="8165" width="26.90625" style="2" customWidth="1"/>
    <col min="8166" max="8166" width="29" style="2" customWidth="1"/>
    <col min="8167" max="8167" width="34.08984375" style="2" customWidth="1"/>
    <col min="8168" max="8168" width="29" style="2" customWidth="1"/>
    <col min="8169" max="8169" width="25" style="2" customWidth="1"/>
    <col min="8170" max="8170" width="36.36328125" style="2" customWidth="1"/>
    <col min="8171" max="8171" width="36.08984375" style="2" customWidth="1"/>
    <col min="8172" max="8172" width="31.54296875" style="2" customWidth="1"/>
    <col min="8173" max="8173" width="0" style="2" hidden="1" customWidth="1"/>
    <col min="8174" max="8174" width="35.36328125" style="2" customWidth="1"/>
    <col min="8175" max="8175" width="31" style="2" customWidth="1"/>
    <col min="8176" max="8176" width="34.6328125" style="2" customWidth="1"/>
    <col min="8177" max="8177" width="31.453125" style="2" customWidth="1"/>
    <col min="8178" max="8178" width="22.54296875" style="2" customWidth="1"/>
    <col min="8179" max="8182" width="0" style="2" hidden="1" customWidth="1"/>
    <col min="8183" max="8183" width="3" style="2" customWidth="1"/>
    <col min="8184" max="8184" width="26.90625" style="2" customWidth="1"/>
    <col min="8185" max="8185" width="29.90625" style="2" customWidth="1"/>
    <col min="8186" max="8186" width="32.6328125" style="2" customWidth="1"/>
    <col min="8187" max="8187" width="34.90625" style="2" customWidth="1"/>
    <col min="8188" max="8188" width="30.453125" style="2" customWidth="1"/>
    <col min="8189" max="8189" width="13.90625" style="2" customWidth="1"/>
    <col min="8190" max="8190" width="39.453125" style="2" customWidth="1"/>
    <col min="8191" max="8191" width="23.54296875" style="2" customWidth="1"/>
    <col min="8192" max="8400" width="11.453125" style="2"/>
    <col min="8401" max="8401" width="3.90625" style="2" customWidth="1"/>
    <col min="8402" max="8402" width="8.54296875" style="2" customWidth="1"/>
    <col min="8403" max="8403" width="8.08984375" style="2" customWidth="1"/>
    <col min="8404" max="8407" width="3.90625" style="2" customWidth="1"/>
    <col min="8408" max="8408" width="12.453125" style="2" customWidth="1"/>
    <col min="8409" max="8409" width="3.90625" style="2" customWidth="1"/>
    <col min="8410" max="8410" width="45.6328125" style="2" customWidth="1"/>
    <col min="8411" max="8413" width="0" style="2" hidden="1" customWidth="1"/>
    <col min="8414" max="8414" width="35.453125" style="2" customWidth="1"/>
    <col min="8415" max="8415" width="25.90625" style="2" customWidth="1"/>
    <col min="8416" max="8416" width="28.90625" style="2" customWidth="1"/>
    <col min="8417" max="8417" width="30.453125" style="2" customWidth="1"/>
    <col min="8418" max="8418" width="23.54296875" style="2" customWidth="1"/>
    <col min="8419" max="8419" width="24.453125" style="2" customWidth="1"/>
    <col min="8420" max="8420" width="23" style="2" customWidth="1"/>
    <col min="8421" max="8421" width="26.90625" style="2" customWidth="1"/>
    <col min="8422" max="8422" width="29" style="2" customWidth="1"/>
    <col min="8423" max="8423" width="34.08984375" style="2" customWidth="1"/>
    <col min="8424" max="8424" width="29" style="2" customWidth="1"/>
    <col min="8425" max="8425" width="25" style="2" customWidth="1"/>
    <col min="8426" max="8426" width="36.36328125" style="2" customWidth="1"/>
    <col min="8427" max="8427" width="36.08984375" style="2" customWidth="1"/>
    <col min="8428" max="8428" width="31.54296875" style="2" customWidth="1"/>
    <col min="8429" max="8429" width="0" style="2" hidden="1" customWidth="1"/>
    <col min="8430" max="8430" width="35.36328125" style="2" customWidth="1"/>
    <col min="8431" max="8431" width="31" style="2" customWidth="1"/>
    <col min="8432" max="8432" width="34.6328125" style="2" customWidth="1"/>
    <col min="8433" max="8433" width="31.453125" style="2" customWidth="1"/>
    <col min="8434" max="8434" width="22.54296875" style="2" customWidth="1"/>
    <col min="8435" max="8438" width="0" style="2" hidden="1" customWidth="1"/>
    <col min="8439" max="8439" width="3" style="2" customWidth="1"/>
    <col min="8440" max="8440" width="26.90625" style="2" customWidth="1"/>
    <col min="8441" max="8441" width="29.90625" style="2" customWidth="1"/>
    <col min="8442" max="8442" width="32.6328125" style="2" customWidth="1"/>
    <col min="8443" max="8443" width="34.90625" style="2" customWidth="1"/>
    <col min="8444" max="8444" width="30.453125" style="2" customWidth="1"/>
    <col min="8445" max="8445" width="13.90625" style="2" customWidth="1"/>
    <col min="8446" max="8446" width="39.453125" style="2" customWidth="1"/>
    <col min="8447" max="8447" width="23.54296875" style="2" customWidth="1"/>
    <col min="8448" max="8656" width="11.453125" style="2"/>
    <col min="8657" max="8657" width="3.90625" style="2" customWidth="1"/>
    <col min="8658" max="8658" width="8.54296875" style="2" customWidth="1"/>
    <col min="8659" max="8659" width="8.08984375" style="2" customWidth="1"/>
    <col min="8660" max="8663" width="3.90625" style="2" customWidth="1"/>
    <col min="8664" max="8664" width="12.453125" style="2" customWidth="1"/>
    <col min="8665" max="8665" width="3.90625" style="2" customWidth="1"/>
    <col min="8666" max="8666" width="45.6328125" style="2" customWidth="1"/>
    <col min="8667" max="8669" width="0" style="2" hidden="1" customWidth="1"/>
    <col min="8670" max="8670" width="35.453125" style="2" customWidth="1"/>
    <col min="8671" max="8671" width="25.90625" style="2" customWidth="1"/>
    <col min="8672" max="8672" width="28.90625" style="2" customWidth="1"/>
    <col min="8673" max="8673" width="30.453125" style="2" customWidth="1"/>
    <col min="8674" max="8674" width="23.54296875" style="2" customWidth="1"/>
    <col min="8675" max="8675" width="24.453125" style="2" customWidth="1"/>
    <col min="8676" max="8676" width="23" style="2" customWidth="1"/>
    <col min="8677" max="8677" width="26.90625" style="2" customWidth="1"/>
    <col min="8678" max="8678" width="29" style="2" customWidth="1"/>
    <col min="8679" max="8679" width="34.08984375" style="2" customWidth="1"/>
    <col min="8680" max="8680" width="29" style="2" customWidth="1"/>
    <col min="8681" max="8681" width="25" style="2" customWidth="1"/>
    <col min="8682" max="8682" width="36.36328125" style="2" customWidth="1"/>
    <col min="8683" max="8683" width="36.08984375" style="2" customWidth="1"/>
    <col min="8684" max="8684" width="31.54296875" style="2" customWidth="1"/>
    <col min="8685" max="8685" width="0" style="2" hidden="1" customWidth="1"/>
    <col min="8686" max="8686" width="35.36328125" style="2" customWidth="1"/>
    <col min="8687" max="8687" width="31" style="2" customWidth="1"/>
    <col min="8688" max="8688" width="34.6328125" style="2" customWidth="1"/>
    <col min="8689" max="8689" width="31.453125" style="2" customWidth="1"/>
    <col min="8690" max="8690" width="22.54296875" style="2" customWidth="1"/>
    <col min="8691" max="8694" width="0" style="2" hidden="1" customWidth="1"/>
    <col min="8695" max="8695" width="3" style="2" customWidth="1"/>
    <col min="8696" max="8696" width="26.90625" style="2" customWidth="1"/>
    <col min="8697" max="8697" width="29.90625" style="2" customWidth="1"/>
    <col min="8698" max="8698" width="32.6328125" style="2" customWidth="1"/>
    <col min="8699" max="8699" width="34.90625" style="2" customWidth="1"/>
    <col min="8700" max="8700" width="30.453125" style="2" customWidth="1"/>
    <col min="8701" max="8701" width="13.90625" style="2" customWidth="1"/>
    <col min="8702" max="8702" width="39.453125" style="2" customWidth="1"/>
    <col min="8703" max="8703" width="23.54296875" style="2" customWidth="1"/>
    <col min="8704" max="8912" width="11.453125" style="2"/>
    <col min="8913" max="8913" width="3.90625" style="2" customWidth="1"/>
    <col min="8914" max="8914" width="8.54296875" style="2" customWidth="1"/>
    <col min="8915" max="8915" width="8.08984375" style="2" customWidth="1"/>
    <col min="8916" max="8919" width="3.90625" style="2" customWidth="1"/>
    <col min="8920" max="8920" width="12.453125" style="2" customWidth="1"/>
    <col min="8921" max="8921" width="3.90625" style="2" customWidth="1"/>
    <col min="8922" max="8922" width="45.6328125" style="2" customWidth="1"/>
    <col min="8923" max="8925" width="0" style="2" hidden="1" customWidth="1"/>
    <col min="8926" max="8926" width="35.453125" style="2" customWidth="1"/>
    <col min="8927" max="8927" width="25.90625" style="2" customWidth="1"/>
    <col min="8928" max="8928" width="28.90625" style="2" customWidth="1"/>
    <col min="8929" max="8929" width="30.453125" style="2" customWidth="1"/>
    <col min="8930" max="8930" width="23.54296875" style="2" customWidth="1"/>
    <col min="8931" max="8931" width="24.453125" style="2" customWidth="1"/>
    <col min="8932" max="8932" width="23" style="2" customWidth="1"/>
    <col min="8933" max="8933" width="26.90625" style="2" customWidth="1"/>
    <col min="8934" max="8934" width="29" style="2" customWidth="1"/>
    <col min="8935" max="8935" width="34.08984375" style="2" customWidth="1"/>
    <col min="8936" max="8936" width="29" style="2" customWidth="1"/>
    <col min="8937" max="8937" width="25" style="2" customWidth="1"/>
    <col min="8938" max="8938" width="36.36328125" style="2" customWidth="1"/>
    <col min="8939" max="8939" width="36.08984375" style="2" customWidth="1"/>
    <col min="8940" max="8940" width="31.54296875" style="2" customWidth="1"/>
    <col min="8941" max="8941" width="0" style="2" hidden="1" customWidth="1"/>
    <col min="8942" max="8942" width="35.36328125" style="2" customWidth="1"/>
    <col min="8943" max="8943" width="31" style="2" customWidth="1"/>
    <col min="8944" max="8944" width="34.6328125" style="2" customWidth="1"/>
    <col min="8945" max="8945" width="31.453125" style="2" customWidth="1"/>
    <col min="8946" max="8946" width="22.54296875" style="2" customWidth="1"/>
    <col min="8947" max="8950" width="0" style="2" hidden="1" customWidth="1"/>
    <col min="8951" max="8951" width="3" style="2" customWidth="1"/>
    <col min="8952" max="8952" width="26.90625" style="2" customWidth="1"/>
    <col min="8953" max="8953" width="29.90625" style="2" customWidth="1"/>
    <col min="8954" max="8954" width="32.6328125" style="2" customWidth="1"/>
    <col min="8955" max="8955" width="34.90625" style="2" customWidth="1"/>
    <col min="8956" max="8956" width="30.453125" style="2" customWidth="1"/>
    <col min="8957" max="8957" width="13.90625" style="2" customWidth="1"/>
    <col min="8958" max="8958" width="39.453125" style="2" customWidth="1"/>
    <col min="8959" max="8959" width="23.54296875" style="2" customWidth="1"/>
    <col min="8960" max="9168" width="11.453125" style="2"/>
    <col min="9169" max="9169" width="3.90625" style="2" customWidth="1"/>
    <col min="9170" max="9170" width="8.54296875" style="2" customWidth="1"/>
    <col min="9171" max="9171" width="8.08984375" style="2" customWidth="1"/>
    <col min="9172" max="9175" width="3.90625" style="2" customWidth="1"/>
    <col min="9176" max="9176" width="12.453125" style="2" customWidth="1"/>
    <col min="9177" max="9177" width="3.90625" style="2" customWidth="1"/>
    <col min="9178" max="9178" width="45.6328125" style="2" customWidth="1"/>
    <col min="9179" max="9181" width="0" style="2" hidden="1" customWidth="1"/>
    <col min="9182" max="9182" width="35.453125" style="2" customWidth="1"/>
    <col min="9183" max="9183" width="25.90625" style="2" customWidth="1"/>
    <col min="9184" max="9184" width="28.90625" style="2" customWidth="1"/>
    <col min="9185" max="9185" width="30.453125" style="2" customWidth="1"/>
    <col min="9186" max="9186" width="23.54296875" style="2" customWidth="1"/>
    <col min="9187" max="9187" width="24.453125" style="2" customWidth="1"/>
    <col min="9188" max="9188" width="23" style="2" customWidth="1"/>
    <col min="9189" max="9189" width="26.90625" style="2" customWidth="1"/>
    <col min="9190" max="9190" width="29" style="2" customWidth="1"/>
    <col min="9191" max="9191" width="34.08984375" style="2" customWidth="1"/>
    <col min="9192" max="9192" width="29" style="2" customWidth="1"/>
    <col min="9193" max="9193" width="25" style="2" customWidth="1"/>
    <col min="9194" max="9194" width="36.36328125" style="2" customWidth="1"/>
    <col min="9195" max="9195" width="36.08984375" style="2" customWidth="1"/>
    <col min="9196" max="9196" width="31.54296875" style="2" customWidth="1"/>
    <col min="9197" max="9197" width="0" style="2" hidden="1" customWidth="1"/>
    <col min="9198" max="9198" width="35.36328125" style="2" customWidth="1"/>
    <col min="9199" max="9199" width="31" style="2" customWidth="1"/>
    <col min="9200" max="9200" width="34.6328125" style="2" customWidth="1"/>
    <col min="9201" max="9201" width="31.453125" style="2" customWidth="1"/>
    <col min="9202" max="9202" width="22.54296875" style="2" customWidth="1"/>
    <col min="9203" max="9206" width="0" style="2" hidden="1" customWidth="1"/>
    <col min="9207" max="9207" width="3" style="2" customWidth="1"/>
    <col min="9208" max="9208" width="26.90625" style="2" customWidth="1"/>
    <col min="9209" max="9209" width="29.90625" style="2" customWidth="1"/>
    <col min="9210" max="9210" width="32.6328125" style="2" customWidth="1"/>
    <col min="9211" max="9211" width="34.90625" style="2" customWidth="1"/>
    <col min="9212" max="9212" width="30.453125" style="2" customWidth="1"/>
    <col min="9213" max="9213" width="13.90625" style="2" customWidth="1"/>
    <col min="9214" max="9214" width="39.453125" style="2" customWidth="1"/>
    <col min="9215" max="9215" width="23.54296875" style="2" customWidth="1"/>
    <col min="9216" max="9424" width="11.453125" style="2"/>
    <col min="9425" max="9425" width="3.90625" style="2" customWidth="1"/>
    <col min="9426" max="9426" width="8.54296875" style="2" customWidth="1"/>
    <col min="9427" max="9427" width="8.08984375" style="2" customWidth="1"/>
    <col min="9428" max="9431" width="3.90625" style="2" customWidth="1"/>
    <col min="9432" max="9432" width="12.453125" style="2" customWidth="1"/>
    <col min="9433" max="9433" width="3.90625" style="2" customWidth="1"/>
    <col min="9434" max="9434" width="45.6328125" style="2" customWidth="1"/>
    <col min="9435" max="9437" width="0" style="2" hidden="1" customWidth="1"/>
    <col min="9438" max="9438" width="35.453125" style="2" customWidth="1"/>
    <col min="9439" max="9439" width="25.90625" style="2" customWidth="1"/>
    <col min="9440" max="9440" width="28.90625" style="2" customWidth="1"/>
    <col min="9441" max="9441" width="30.453125" style="2" customWidth="1"/>
    <col min="9442" max="9442" width="23.54296875" style="2" customWidth="1"/>
    <col min="9443" max="9443" width="24.453125" style="2" customWidth="1"/>
    <col min="9444" max="9444" width="23" style="2" customWidth="1"/>
    <col min="9445" max="9445" width="26.90625" style="2" customWidth="1"/>
    <col min="9446" max="9446" width="29" style="2" customWidth="1"/>
    <col min="9447" max="9447" width="34.08984375" style="2" customWidth="1"/>
    <col min="9448" max="9448" width="29" style="2" customWidth="1"/>
    <col min="9449" max="9449" width="25" style="2" customWidth="1"/>
    <col min="9450" max="9450" width="36.36328125" style="2" customWidth="1"/>
    <col min="9451" max="9451" width="36.08984375" style="2" customWidth="1"/>
    <col min="9452" max="9452" width="31.54296875" style="2" customWidth="1"/>
    <col min="9453" max="9453" width="0" style="2" hidden="1" customWidth="1"/>
    <col min="9454" max="9454" width="35.36328125" style="2" customWidth="1"/>
    <col min="9455" max="9455" width="31" style="2" customWidth="1"/>
    <col min="9456" max="9456" width="34.6328125" style="2" customWidth="1"/>
    <col min="9457" max="9457" width="31.453125" style="2" customWidth="1"/>
    <col min="9458" max="9458" width="22.54296875" style="2" customWidth="1"/>
    <col min="9459" max="9462" width="0" style="2" hidden="1" customWidth="1"/>
    <col min="9463" max="9463" width="3" style="2" customWidth="1"/>
    <col min="9464" max="9464" width="26.90625" style="2" customWidth="1"/>
    <col min="9465" max="9465" width="29.90625" style="2" customWidth="1"/>
    <col min="9466" max="9466" width="32.6328125" style="2" customWidth="1"/>
    <col min="9467" max="9467" width="34.90625" style="2" customWidth="1"/>
    <col min="9468" max="9468" width="30.453125" style="2" customWidth="1"/>
    <col min="9469" max="9469" width="13.90625" style="2" customWidth="1"/>
    <col min="9470" max="9470" width="39.453125" style="2" customWidth="1"/>
    <col min="9471" max="9471" width="23.54296875" style="2" customWidth="1"/>
    <col min="9472" max="9680" width="11.453125" style="2"/>
    <col min="9681" max="9681" width="3.90625" style="2" customWidth="1"/>
    <col min="9682" max="9682" width="8.54296875" style="2" customWidth="1"/>
    <col min="9683" max="9683" width="8.08984375" style="2" customWidth="1"/>
    <col min="9684" max="9687" width="3.90625" style="2" customWidth="1"/>
    <col min="9688" max="9688" width="12.453125" style="2" customWidth="1"/>
    <col min="9689" max="9689" width="3.90625" style="2" customWidth="1"/>
    <col min="9690" max="9690" width="45.6328125" style="2" customWidth="1"/>
    <col min="9691" max="9693" width="0" style="2" hidden="1" customWidth="1"/>
    <col min="9694" max="9694" width="35.453125" style="2" customWidth="1"/>
    <col min="9695" max="9695" width="25.90625" style="2" customWidth="1"/>
    <col min="9696" max="9696" width="28.90625" style="2" customWidth="1"/>
    <col min="9697" max="9697" width="30.453125" style="2" customWidth="1"/>
    <col min="9698" max="9698" width="23.54296875" style="2" customWidth="1"/>
    <col min="9699" max="9699" width="24.453125" style="2" customWidth="1"/>
    <col min="9700" max="9700" width="23" style="2" customWidth="1"/>
    <col min="9701" max="9701" width="26.90625" style="2" customWidth="1"/>
    <col min="9702" max="9702" width="29" style="2" customWidth="1"/>
    <col min="9703" max="9703" width="34.08984375" style="2" customWidth="1"/>
    <col min="9704" max="9704" width="29" style="2" customWidth="1"/>
    <col min="9705" max="9705" width="25" style="2" customWidth="1"/>
    <col min="9706" max="9706" width="36.36328125" style="2" customWidth="1"/>
    <col min="9707" max="9707" width="36.08984375" style="2" customWidth="1"/>
    <col min="9708" max="9708" width="31.54296875" style="2" customWidth="1"/>
    <col min="9709" max="9709" width="0" style="2" hidden="1" customWidth="1"/>
    <col min="9710" max="9710" width="35.36328125" style="2" customWidth="1"/>
    <col min="9711" max="9711" width="31" style="2" customWidth="1"/>
    <col min="9712" max="9712" width="34.6328125" style="2" customWidth="1"/>
    <col min="9713" max="9713" width="31.453125" style="2" customWidth="1"/>
    <col min="9714" max="9714" width="22.54296875" style="2" customWidth="1"/>
    <col min="9715" max="9718" width="0" style="2" hidden="1" customWidth="1"/>
    <col min="9719" max="9719" width="3" style="2" customWidth="1"/>
    <col min="9720" max="9720" width="26.90625" style="2" customWidth="1"/>
    <col min="9721" max="9721" width="29.90625" style="2" customWidth="1"/>
    <col min="9722" max="9722" width="32.6328125" style="2" customWidth="1"/>
    <col min="9723" max="9723" width="34.90625" style="2" customWidth="1"/>
    <col min="9724" max="9724" width="30.453125" style="2" customWidth="1"/>
    <col min="9725" max="9725" width="13.90625" style="2" customWidth="1"/>
    <col min="9726" max="9726" width="39.453125" style="2" customWidth="1"/>
    <col min="9727" max="9727" width="23.54296875" style="2" customWidth="1"/>
    <col min="9728" max="9936" width="11.453125" style="2"/>
    <col min="9937" max="9937" width="3.90625" style="2" customWidth="1"/>
    <col min="9938" max="9938" width="8.54296875" style="2" customWidth="1"/>
    <col min="9939" max="9939" width="8.08984375" style="2" customWidth="1"/>
    <col min="9940" max="9943" width="3.90625" style="2" customWidth="1"/>
    <col min="9944" max="9944" width="12.453125" style="2" customWidth="1"/>
    <col min="9945" max="9945" width="3.90625" style="2" customWidth="1"/>
    <col min="9946" max="9946" width="45.6328125" style="2" customWidth="1"/>
    <col min="9947" max="9949" width="0" style="2" hidden="1" customWidth="1"/>
    <col min="9950" max="9950" width="35.453125" style="2" customWidth="1"/>
    <col min="9951" max="9951" width="25.90625" style="2" customWidth="1"/>
    <col min="9952" max="9952" width="28.90625" style="2" customWidth="1"/>
    <col min="9953" max="9953" width="30.453125" style="2" customWidth="1"/>
    <col min="9954" max="9954" width="23.54296875" style="2" customWidth="1"/>
    <col min="9955" max="9955" width="24.453125" style="2" customWidth="1"/>
    <col min="9956" max="9956" width="23" style="2" customWidth="1"/>
    <col min="9957" max="9957" width="26.90625" style="2" customWidth="1"/>
    <col min="9958" max="9958" width="29" style="2" customWidth="1"/>
    <col min="9959" max="9959" width="34.08984375" style="2" customWidth="1"/>
    <col min="9960" max="9960" width="29" style="2" customWidth="1"/>
    <col min="9961" max="9961" width="25" style="2" customWidth="1"/>
    <col min="9962" max="9962" width="36.36328125" style="2" customWidth="1"/>
    <col min="9963" max="9963" width="36.08984375" style="2" customWidth="1"/>
    <col min="9964" max="9964" width="31.54296875" style="2" customWidth="1"/>
    <col min="9965" max="9965" width="0" style="2" hidden="1" customWidth="1"/>
    <col min="9966" max="9966" width="35.36328125" style="2" customWidth="1"/>
    <col min="9967" max="9967" width="31" style="2" customWidth="1"/>
    <col min="9968" max="9968" width="34.6328125" style="2" customWidth="1"/>
    <col min="9969" max="9969" width="31.453125" style="2" customWidth="1"/>
    <col min="9970" max="9970" width="22.54296875" style="2" customWidth="1"/>
    <col min="9971" max="9974" width="0" style="2" hidden="1" customWidth="1"/>
    <col min="9975" max="9975" width="3" style="2" customWidth="1"/>
    <col min="9976" max="9976" width="26.90625" style="2" customWidth="1"/>
    <col min="9977" max="9977" width="29.90625" style="2" customWidth="1"/>
    <col min="9978" max="9978" width="32.6328125" style="2" customWidth="1"/>
    <col min="9979" max="9979" width="34.90625" style="2" customWidth="1"/>
    <col min="9980" max="9980" width="30.453125" style="2" customWidth="1"/>
    <col min="9981" max="9981" width="13.90625" style="2" customWidth="1"/>
    <col min="9982" max="9982" width="39.453125" style="2" customWidth="1"/>
    <col min="9983" max="9983" width="23.54296875" style="2" customWidth="1"/>
    <col min="9984" max="10192" width="11.453125" style="2"/>
    <col min="10193" max="10193" width="3.90625" style="2" customWidth="1"/>
    <col min="10194" max="10194" width="8.54296875" style="2" customWidth="1"/>
    <col min="10195" max="10195" width="8.08984375" style="2" customWidth="1"/>
    <col min="10196" max="10199" width="3.90625" style="2" customWidth="1"/>
    <col min="10200" max="10200" width="12.453125" style="2" customWidth="1"/>
    <col min="10201" max="10201" width="3.90625" style="2" customWidth="1"/>
    <col min="10202" max="10202" width="45.6328125" style="2" customWidth="1"/>
    <col min="10203" max="10205" width="0" style="2" hidden="1" customWidth="1"/>
    <col min="10206" max="10206" width="35.453125" style="2" customWidth="1"/>
    <col min="10207" max="10207" width="25.90625" style="2" customWidth="1"/>
    <col min="10208" max="10208" width="28.90625" style="2" customWidth="1"/>
    <col min="10209" max="10209" width="30.453125" style="2" customWidth="1"/>
    <col min="10210" max="10210" width="23.54296875" style="2" customWidth="1"/>
    <col min="10211" max="10211" width="24.453125" style="2" customWidth="1"/>
    <col min="10212" max="10212" width="23" style="2" customWidth="1"/>
    <col min="10213" max="10213" width="26.90625" style="2" customWidth="1"/>
    <col min="10214" max="10214" width="29" style="2" customWidth="1"/>
    <col min="10215" max="10215" width="34.08984375" style="2" customWidth="1"/>
    <col min="10216" max="10216" width="29" style="2" customWidth="1"/>
    <col min="10217" max="10217" width="25" style="2" customWidth="1"/>
    <col min="10218" max="10218" width="36.36328125" style="2" customWidth="1"/>
    <col min="10219" max="10219" width="36.08984375" style="2" customWidth="1"/>
    <col min="10220" max="10220" width="31.54296875" style="2" customWidth="1"/>
    <col min="10221" max="10221" width="0" style="2" hidden="1" customWidth="1"/>
    <col min="10222" max="10222" width="35.36328125" style="2" customWidth="1"/>
    <col min="10223" max="10223" width="31" style="2" customWidth="1"/>
    <col min="10224" max="10224" width="34.6328125" style="2" customWidth="1"/>
    <col min="10225" max="10225" width="31.453125" style="2" customWidth="1"/>
    <col min="10226" max="10226" width="22.54296875" style="2" customWidth="1"/>
    <col min="10227" max="10230" width="0" style="2" hidden="1" customWidth="1"/>
    <col min="10231" max="10231" width="3" style="2" customWidth="1"/>
    <col min="10232" max="10232" width="26.90625" style="2" customWidth="1"/>
    <col min="10233" max="10233" width="29.90625" style="2" customWidth="1"/>
    <col min="10234" max="10234" width="32.6328125" style="2" customWidth="1"/>
    <col min="10235" max="10235" width="34.90625" style="2" customWidth="1"/>
    <col min="10236" max="10236" width="30.453125" style="2" customWidth="1"/>
    <col min="10237" max="10237" width="13.90625" style="2" customWidth="1"/>
    <col min="10238" max="10238" width="39.453125" style="2" customWidth="1"/>
    <col min="10239" max="10239" width="23.54296875" style="2" customWidth="1"/>
    <col min="10240" max="10448" width="11.453125" style="2"/>
    <col min="10449" max="10449" width="3.90625" style="2" customWidth="1"/>
    <col min="10450" max="10450" width="8.54296875" style="2" customWidth="1"/>
    <col min="10451" max="10451" width="8.08984375" style="2" customWidth="1"/>
    <col min="10452" max="10455" width="3.90625" style="2" customWidth="1"/>
    <col min="10456" max="10456" width="12.453125" style="2" customWidth="1"/>
    <col min="10457" max="10457" width="3.90625" style="2" customWidth="1"/>
    <col min="10458" max="10458" width="45.6328125" style="2" customWidth="1"/>
    <col min="10459" max="10461" width="0" style="2" hidden="1" customWidth="1"/>
    <col min="10462" max="10462" width="35.453125" style="2" customWidth="1"/>
    <col min="10463" max="10463" width="25.90625" style="2" customWidth="1"/>
    <col min="10464" max="10464" width="28.90625" style="2" customWidth="1"/>
    <col min="10465" max="10465" width="30.453125" style="2" customWidth="1"/>
    <col min="10466" max="10466" width="23.54296875" style="2" customWidth="1"/>
    <col min="10467" max="10467" width="24.453125" style="2" customWidth="1"/>
    <col min="10468" max="10468" width="23" style="2" customWidth="1"/>
    <col min="10469" max="10469" width="26.90625" style="2" customWidth="1"/>
    <col min="10470" max="10470" width="29" style="2" customWidth="1"/>
    <col min="10471" max="10471" width="34.08984375" style="2" customWidth="1"/>
    <col min="10472" max="10472" width="29" style="2" customWidth="1"/>
    <col min="10473" max="10473" width="25" style="2" customWidth="1"/>
    <col min="10474" max="10474" width="36.36328125" style="2" customWidth="1"/>
    <col min="10475" max="10475" width="36.08984375" style="2" customWidth="1"/>
    <col min="10476" max="10476" width="31.54296875" style="2" customWidth="1"/>
    <col min="10477" max="10477" width="0" style="2" hidden="1" customWidth="1"/>
    <col min="10478" max="10478" width="35.36328125" style="2" customWidth="1"/>
    <col min="10479" max="10479" width="31" style="2" customWidth="1"/>
    <col min="10480" max="10480" width="34.6328125" style="2" customWidth="1"/>
    <col min="10481" max="10481" width="31.453125" style="2" customWidth="1"/>
    <col min="10482" max="10482" width="22.54296875" style="2" customWidth="1"/>
    <col min="10483" max="10486" width="0" style="2" hidden="1" customWidth="1"/>
    <col min="10487" max="10487" width="3" style="2" customWidth="1"/>
    <col min="10488" max="10488" width="26.90625" style="2" customWidth="1"/>
    <col min="10489" max="10489" width="29.90625" style="2" customWidth="1"/>
    <col min="10490" max="10490" width="32.6328125" style="2" customWidth="1"/>
    <col min="10491" max="10491" width="34.90625" style="2" customWidth="1"/>
    <col min="10492" max="10492" width="30.453125" style="2" customWidth="1"/>
    <col min="10493" max="10493" width="13.90625" style="2" customWidth="1"/>
    <col min="10494" max="10494" width="39.453125" style="2" customWidth="1"/>
    <col min="10495" max="10495" width="23.54296875" style="2" customWidth="1"/>
    <col min="10496" max="10704" width="11.453125" style="2"/>
    <col min="10705" max="10705" width="3.90625" style="2" customWidth="1"/>
    <col min="10706" max="10706" width="8.54296875" style="2" customWidth="1"/>
    <col min="10707" max="10707" width="8.08984375" style="2" customWidth="1"/>
    <col min="10708" max="10711" width="3.90625" style="2" customWidth="1"/>
    <col min="10712" max="10712" width="12.453125" style="2" customWidth="1"/>
    <col min="10713" max="10713" width="3.90625" style="2" customWidth="1"/>
    <col min="10714" max="10714" width="45.6328125" style="2" customWidth="1"/>
    <col min="10715" max="10717" width="0" style="2" hidden="1" customWidth="1"/>
    <col min="10718" max="10718" width="35.453125" style="2" customWidth="1"/>
    <col min="10719" max="10719" width="25.90625" style="2" customWidth="1"/>
    <col min="10720" max="10720" width="28.90625" style="2" customWidth="1"/>
    <col min="10721" max="10721" width="30.453125" style="2" customWidth="1"/>
    <col min="10722" max="10722" width="23.54296875" style="2" customWidth="1"/>
    <col min="10723" max="10723" width="24.453125" style="2" customWidth="1"/>
    <col min="10724" max="10724" width="23" style="2" customWidth="1"/>
    <col min="10725" max="10725" width="26.90625" style="2" customWidth="1"/>
    <col min="10726" max="10726" width="29" style="2" customWidth="1"/>
    <col min="10727" max="10727" width="34.08984375" style="2" customWidth="1"/>
    <col min="10728" max="10728" width="29" style="2" customWidth="1"/>
    <col min="10729" max="10729" width="25" style="2" customWidth="1"/>
    <col min="10730" max="10730" width="36.36328125" style="2" customWidth="1"/>
    <col min="10731" max="10731" width="36.08984375" style="2" customWidth="1"/>
    <col min="10732" max="10732" width="31.54296875" style="2" customWidth="1"/>
    <col min="10733" max="10733" width="0" style="2" hidden="1" customWidth="1"/>
    <col min="10734" max="10734" width="35.36328125" style="2" customWidth="1"/>
    <col min="10735" max="10735" width="31" style="2" customWidth="1"/>
    <col min="10736" max="10736" width="34.6328125" style="2" customWidth="1"/>
    <col min="10737" max="10737" width="31.453125" style="2" customWidth="1"/>
    <col min="10738" max="10738" width="22.54296875" style="2" customWidth="1"/>
    <col min="10739" max="10742" width="0" style="2" hidden="1" customWidth="1"/>
    <col min="10743" max="10743" width="3" style="2" customWidth="1"/>
    <col min="10744" max="10744" width="26.90625" style="2" customWidth="1"/>
    <col min="10745" max="10745" width="29.90625" style="2" customWidth="1"/>
    <col min="10746" max="10746" width="32.6328125" style="2" customWidth="1"/>
    <col min="10747" max="10747" width="34.90625" style="2" customWidth="1"/>
    <col min="10748" max="10748" width="30.453125" style="2" customWidth="1"/>
    <col min="10749" max="10749" width="13.90625" style="2" customWidth="1"/>
    <col min="10750" max="10750" width="39.453125" style="2" customWidth="1"/>
    <col min="10751" max="10751" width="23.54296875" style="2" customWidth="1"/>
    <col min="10752" max="10960" width="11.453125" style="2"/>
    <col min="10961" max="10961" width="3.90625" style="2" customWidth="1"/>
    <col min="10962" max="10962" width="8.54296875" style="2" customWidth="1"/>
    <col min="10963" max="10963" width="8.08984375" style="2" customWidth="1"/>
    <col min="10964" max="10967" width="3.90625" style="2" customWidth="1"/>
    <col min="10968" max="10968" width="12.453125" style="2" customWidth="1"/>
    <col min="10969" max="10969" width="3.90625" style="2" customWidth="1"/>
    <col min="10970" max="10970" width="45.6328125" style="2" customWidth="1"/>
    <col min="10971" max="10973" width="0" style="2" hidden="1" customWidth="1"/>
    <col min="10974" max="10974" width="35.453125" style="2" customWidth="1"/>
    <col min="10975" max="10975" width="25.90625" style="2" customWidth="1"/>
    <col min="10976" max="10976" width="28.90625" style="2" customWidth="1"/>
    <col min="10977" max="10977" width="30.453125" style="2" customWidth="1"/>
    <col min="10978" max="10978" width="23.54296875" style="2" customWidth="1"/>
    <col min="10979" max="10979" width="24.453125" style="2" customWidth="1"/>
    <col min="10980" max="10980" width="23" style="2" customWidth="1"/>
    <col min="10981" max="10981" width="26.90625" style="2" customWidth="1"/>
    <col min="10982" max="10982" width="29" style="2" customWidth="1"/>
    <col min="10983" max="10983" width="34.08984375" style="2" customWidth="1"/>
    <col min="10984" max="10984" width="29" style="2" customWidth="1"/>
    <col min="10985" max="10985" width="25" style="2" customWidth="1"/>
    <col min="10986" max="10986" width="36.36328125" style="2" customWidth="1"/>
    <col min="10987" max="10987" width="36.08984375" style="2" customWidth="1"/>
    <col min="10988" max="10988" width="31.54296875" style="2" customWidth="1"/>
    <col min="10989" max="10989" width="0" style="2" hidden="1" customWidth="1"/>
    <col min="10990" max="10990" width="35.36328125" style="2" customWidth="1"/>
    <col min="10991" max="10991" width="31" style="2" customWidth="1"/>
    <col min="10992" max="10992" width="34.6328125" style="2" customWidth="1"/>
    <col min="10993" max="10993" width="31.453125" style="2" customWidth="1"/>
    <col min="10994" max="10994" width="22.54296875" style="2" customWidth="1"/>
    <col min="10995" max="10998" width="0" style="2" hidden="1" customWidth="1"/>
    <col min="10999" max="10999" width="3" style="2" customWidth="1"/>
    <col min="11000" max="11000" width="26.90625" style="2" customWidth="1"/>
    <col min="11001" max="11001" width="29.90625" style="2" customWidth="1"/>
    <col min="11002" max="11002" width="32.6328125" style="2" customWidth="1"/>
    <col min="11003" max="11003" width="34.90625" style="2" customWidth="1"/>
    <col min="11004" max="11004" width="30.453125" style="2" customWidth="1"/>
    <col min="11005" max="11005" width="13.90625" style="2" customWidth="1"/>
    <col min="11006" max="11006" width="39.453125" style="2" customWidth="1"/>
    <col min="11007" max="11007" width="23.54296875" style="2" customWidth="1"/>
    <col min="11008" max="11216" width="11.453125" style="2"/>
    <col min="11217" max="11217" width="3.90625" style="2" customWidth="1"/>
    <col min="11218" max="11218" width="8.54296875" style="2" customWidth="1"/>
    <col min="11219" max="11219" width="8.08984375" style="2" customWidth="1"/>
    <col min="11220" max="11223" width="3.90625" style="2" customWidth="1"/>
    <col min="11224" max="11224" width="12.453125" style="2" customWidth="1"/>
    <col min="11225" max="11225" width="3.90625" style="2" customWidth="1"/>
    <col min="11226" max="11226" width="45.6328125" style="2" customWidth="1"/>
    <col min="11227" max="11229" width="0" style="2" hidden="1" customWidth="1"/>
    <col min="11230" max="11230" width="35.453125" style="2" customWidth="1"/>
    <col min="11231" max="11231" width="25.90625" style="2" customWidth="1"/>
    <col min="11232" max="11232" width="28.90625" style="2" customWidth="1"/>
    <col min="11233" max="11233" width="30.453125" style="2" customWidth="1"/>
    <col min="11234" max="11234" width="23.54296875" style="2" customWidth="1"/>
    <col min="11235" max="11235" width="24.453125" style="2" customWidth="1"/>
    <col min="11236" max="11236" width="23" style="2" customWidth="1"/>
    <col min="11237" max="11237" width="26.90625" style="2" customWidth="1"/>
    <col min="11238" max="11238" width="29" style="2" customWidth="1"/>
    <col min="11239" max="11239" width="34.08984375" style="2" customWidth="1"/>
    <col min="11240" max="11240" width="29" style="2" customWidth="1"/>
    <col min="11241" max="11241" width="25" style="2" customWidth="1"/>
    <col min="11242" max="11242" width="36.36328125" style="2" customWidth="1"/>
    <col min="11243" max="11243" width="36.08984375" style="2" customWidth="1"/>
    <col min="11244" max="11244" width="31.54296875" style="2" customWidth="1"/>
    <col min="11245" max="11245" width="0" style="2" hidden="1" customWidth="1"/>
    <col min="11246" max="11246" width="35.36328125" style="2" customWidth="1"/>
    <col min="11247" max="11247" width="31" style="2" customWidth="1"/>
    <col min="11248" max="11248" width="34.6328125" style="2" customWidth="1"/>
    <col min="11249" max="11249" width="31.453125" style="2" customWidth="1"/>
    <col min="11250" max="11250" width="22.54296875" style="2" customWidth="1"/>
    <col min="11251" max="11254" width="0" style="2" hidden="1" customWidth="1"/>
    <col min="11255" max="11255" width="3" style="2" customWidth="1"/>
    <col min="11256" max="11256" width="26.90625" style="2" customWidth="1"/>
    <col min="11257" max="11257" width="29.90625" style="2" customWidth="1"/>
    <col min="11258" max="11258" width="32.6328125" style="2" customWidth="1"/>
    <col min="11259" max="11259" width="34.90625" style="2" customWidth="1"/>
    <col min="11260" max="11260" width="30.453125" style="2" customWidth="1"/>
    <col min="11261" max="11261" width="13.90625" style="2" customWidth="1"/>
    <col min="11262" max="11262" width="39.453125" style="2" customWidth="1"/>
    <col min="11263" max="11263" width="23.54296875" style="2" customWidth="1"/>
    <col min="11264" max="11472" width="11.453125" style="2"/>
    <col min="11473" max="11473" width="3.90625" style="2" customWidth="1"/>
    <col min="11474" max="11474" width="8.54296875" style="2" customWidth="1"/>
    <col min="11475" max="11475" width="8.08984375" style="2" customWidth="1"/>
    <col min="11476" max="11479" width="3.90625" style="2" customWidth="1"/>
    <col min="11480" max="11480" width="12.453125" style="2" customWidth="1"/>
    <col min="11481" max="11481" width="3.90625" style="2" customWidth="1"/>
    <col min="11482" max="11482" width="45.6328125" style="2" customWidth="1"/>
    <col min="11483" max="11485" width="0" style="2" hidden="1" customWidth="1"/>
    <col min="11486" max="11486" width="35.453125" style="2" customWidth="1"/>
    <col min="11487" max="11487" width="25.90625" style="2" customWidth="1"/>
    <col min="11488" max="11488" width="28.90625" style="2" customWidth="1"/>
    <col min="11489" max="11489" width="30.453125" style="2" customWidth="1"/>
    <col min="11490" max="11490" width="23.54296875" style="2" customWidth="1"/>
    <col min="11491" max="11491" width="24.453125" style="2" customWidth="1"/>
    <col min="11492" max="11492" width="23" style="2" customWidth="1"/>
    <col min="11493" max="11493" width="26.90625" style="2" customWidth="1"/>
    <col min="11494" max="11494" width="29" style="2" customWidth="1"/>
    <col min="11495" max="11495" width="34.08984375" style="2" customWidth="1"/>
    <col min="11496" max="11496" width="29" style="2" customWidth="1"/>
    <col min="11497" max="11497" width="25" style="2" customWidth="1"/>
    <col min="11498" max="11498" width="36.36328125" style="2" customWidth="1"/>
    <col min="11499" max="11499" width="36.08984375" style="2" customWidth="1"/>
    <col min="11500" max="11500" width="31.54296875" style="2" customWidth="1"/>
    <col min="11501" max="11501" width="0" style="2" hidden="1" customWidth="1"/>
    <col min="11502" max="11502" width="35.36328125" style="2" customWidth="1"/>
    <col min="11503" max="11503" width="31" style="2" customWidth="1"/>
    <col min="11504" max="11504" width="34.6328125" style="2" customWidth="1"/>
    <col min="11505" max="11505" width="31.453125" style="2" customWidth="1"/>
    <col min="11506" max="11506" width="22.54296875" style="2" customWidth="1"/>
    <col min="11507" max="11510" width="0" style="2" hidden="1" customWidth="1"/>
    <col min="11511" max="11511" width="3" style="2" customWidth="1"/>
    <col min="11512" max="11512" width="26.90625" style="2" customWidth="1"/>
    <col min="11513" max="11513" width="29.90625" style="2" customWidth="1"/>
    <col min="11514" max="11514" width="32.6328125" style="2" customWidth="1"/>
    <col min="11515" max="11515" width="34.90625" style="2" customWidth="1"/>
    <col min="11516" max="11516" width="30.453125" style="2" customWidth="1"/>
    <col min="11517" max="11517" width="13.90625" style="2" customWidth="1"/>
    <col min="11518" max="11518" width="39.453125" style="2" customWidth="1"/>
    <col min="11519" max="11519" width="23.54296875" style="2" customWidth="1"/>
    <col min="11520" max="11728" width="11.453125" style="2"/>
    <col min="11729" max="11729" width="3.90625" style="2" customWidth="1"/>
    <col min="11730" max="11730" width="8.54296875" style="2" customWidth="1"/>
    <col min="11731" max="11731" width="8.08984375" style="2" customWidth="1"/>
    <col min="11732" max="11735" width="3.90625" style="2" customWidth="1"/>
    <col min="11736" max="11736" width="12.453125" style="2" customWidth="1"/>
    <col min="11737" max="11737" width="3.90625" style="2" customWidth="1"/>
    <col min="11738" max="11738" width="45.6328125" style="2" customWidth="1"/>
    <col min="11739" max="11741" width="0" style="2" hidden="1" customWidth="1"/>
    <col min="11742" max="11742" width="35.453125" style="2" customWidth="1"/>
    <col min="11743" max="11743" width="25.90625" style="2" customWidth="1"/>
    <col min="11744" max="11744" width="28.90625" style="2" customWidth="1"/>
    <col min="11745" max="11745" width="30.453125" style="2" customWidth="1"/>
    <col min="11746" max="11746" width="23.54296875" style="2" customWidth="1"/>
    <col min="11747" max="11747" width="24.453125" style="2" customWidth="1"/>
    <col min="11748" max="11748" width="23" style="2" customWidth="1"/>
    <col min="11749" max="11749" width="26.90625" style="2" customWidth="1"/>
    <col min="11750" max="11750" width="29" style="2" customWidth="1"/>
    <col min="11751" max="11751" width="34.08984375" style="2" customWidth="1"/>
    <col min="11752" max="11752" width="29" style="2" customWidth="1"/>
    <col min="11753" max="11753" width="25" style="2" customWidth="1"/>
    <col min="11754" max="11754" width="36.36328125" style="2" customWidth="1"/>
    <col min="11755" max="11755" width="36.08984375" style="2" customWidth="1"/>
    <col min="11756" max="11756" width="31.54296875" style="2" customWidth="1"/>
    <col min="11757" max="11757" width="0" style="2" hidden="1" customWidth="1"/>
    <col min="11758" max="11758" width="35.36328125" style="2" customWidth="1"/>
    <col min="11759" max="11759" width="31" style="2" customWidth="1"/>
    <col min="11760" max="11760" width="34.6328125" style="2" customWidth="1"/>
    <col min="11761" max="11761" width="31.453125" style="2" customWidth="1"/>
    <col min="11762" max="11762" width="22.54296875" style="2" customWidth="1"/>
    <col min="11763" max="11766" width="0" style="2" hidden="1" customWidth="1"/>
    <col min="11767" max="11767" width="3" style="2" customWidth="1"/>
    <col min="11768" max="11768" width="26.90625" style="2" customWidth="1"/>
    <col min="11769" max="11769" width="29.90625" style="2" customWidth="1"/>
    <col min="11770" max="11770" width="32.6328125" style="2" customWidth="1"/>
    <col min="11771" max="11771" width="34.90625" style="2" customWidth="1"/>
    <col min="11772" max="11772" width="30.453125" style="2" customWidth="1"/>
    <col min="11773" max="11773" width="13.90625" style="2" customWidth="1"/>
    <col min="11774" max="11774" width="39.453125" style="2" customWidth="1"/>
    <col min="11775" max="11775" width="23.54296875" style="2" customWidth="1"/>
    <col min="11776" max="11984" width="11.453125" style="2"/>
    <col min="11985" max="11985" width="3.90625" style="2" customWidth="1"/>
    <col min="11986" max="11986" width="8.54296875" style="2" customWidth="1"/>
    <col min="11987" max="11987" width="8.08984375" style="2" customWidth="1"/>
    <col min="11988" max="11991" width="3.90625" style="2" customWidth="1"/>
    <col min="11992" max="11992" width="12.453125" style="2" customWidth="1"/>
    <col min="11993" max="11993" width="3.90625" style="2" customWidth="1"/>
    <col min="11994" max="11994" width="45.6328125" style="2" customWidth="1"/>
    <col min="11995" max="11997" width="0" style="2" hidden="1" customWidth="1"/>
    <col min="11998" max="11998" width="35.453125" style="2" customWidth="1"/>
    <col min="11999" max="11999" width="25.90625" style="2" customWidth="1"/>
    <col min="12000" max="12000" width="28.90625" style="2" customWidth="1"/>
    <col min="12001" max="12001" width="30.453125" style="2" customWidth="1"/>
    <col min="12002" max="12002" width="23.54296875" style="2" customWidth="1"/>
    <col min="12003" max="12003" width="24.453125" style="2" customWidth="1"/>
    <col min="12004" max="12004" width="23" style="2" customWidth="1"/>
    <col min="12005" max="12005" width="26.90625" style="2" customWidth="1"/>
    <col min="12006" max="12006" width="29" style="2" customWidth="1"/>
    <col min="12007" max="12007" width="34.08984375" style="2" customWidth="1"/>
    <col min="12008" max="12008" width="29" style="2" customWidth="1"/>
    <col min="12009" max="12009" width="25" style="2" customWidth="1"/>
    <col min="12010" max="12010" width="36.36328125" style="2" customWidth="1"/>
    <col min="12011" max="12011" width="36.08984375" style="2" customWidth="1"/>
    <col min="12012" max="12012" width="31.54296875" style="2" customWidth="1"/>
    <col min="12013" max="12013" width="0" style="2" hidden="1" customWidth="1"/>
    <col min="12014" max="12014" width="35.36328125" style="2" customWidth="1"/>
    <col min="12015" max="12015" width="31" style="2" customWidth="1"/>
    <col min="12016" max="12016" width="34.6328125" style="2" customWidth="1"/>
    <col min="12017" max="12017" width="31.453125" style="2" customWidth="1"/>
    <col min="12018" max="12018" width="22.54296875" style="2" customWidth="1"/>
    <col min="12019" max="12022" width="0" style="2" hidden="1" customWidth="1"/>
    <col min="12023" max="12023" width="3" style="2" customWidth="1"/>
    <col min="12024" max="12024" width="26.90625" style="2" customWidth="1"/>
    <col min="12025" max="12025" width="29.90625" style="2" customWidth="1"/>
    <col min="12026" max="12026" width="32.6328125" style="2" customWidth="1"/>
    <col min="12027" max="12027" width="34.90625" style="2" customWidth="1"/>
    <col min="12028" max="12028" width="30.453125" style="2" customWidth="1"/>
    <col min="12029" max="12029" width="13.90625" style="2" customWidth="1"/>
    <col min="12030" max="12030" width="39.453125" style="2" customWidth="1"/>
    <col min="12031" max="12031" width="23.54296875" style="2" customWidth="1"/>
    <col min="12032" max="12240" width="11.453125" style="2"/>
    <col min="12241" max="12241" width="3.90625" style="2" customWidth="1"/>
    <col min="12242" max="12242" width="8.54296875" style="2" customWidth="1"/>
    <col min="12243" max="12243" width="8.08984375" style="2" customWidth="1"/>
    <col min="12244" max="12247" width="3.90625" style="2" customWidth="1"/>
    <col min="12248" max="12248" width="12.453125" style="2" customWidth="1"/>
    <col min="12249" max="12249" width="3.90625" style="2" customWidth="1"/>
    <col min="12250" max="12250" width="45.6328125" style="2" customWidth="1"/>
    <col min="12251" max="12253" width="0" style="2" hidden="1" customWidth="1"/>
    <col min="12254" max="12254" width="35.453125" style="2" customWidth="1"/>
    <col min="12255" max="12255" width="25.90625" style="2" customWidth="1"/>
    <col min="12256" max="12256" width="28.90625" style="2" customWidth="1"/>
    <col min="12257" max="12257" width="30.453125" style="2" customWidth="1"/>
    <col min="12258" max="12258" width="23.54296875" style="2" customWidth="1"/>
    <col min="12259" max="12259" width="24.453125" style="2" customWidth="1"/>
    <col min="12260" max="12260" width="23" style="2" customWidth="1"/>
    <col min="12261" max="12261" width="26.90625" style="2" customWidth="1"/>
    <col min="12262" max="12262" width="29" style="2" customWidth="1"/>
    <col min="12263" max="12263" width="34.08984375" style="2" customWidth="1"/>
    <col min="12264" max="12264" width="29" style="2" customWidth="1"/>
    <col min="12265" max="12265" width="25" style="2" customWidth="1"/>
    <col min="12266" max="12266" width="36.36328125" style="2" customWidth="1"/>
    <col min="12267" max="12267" width="36.08984375" style="2" customWidth="1"/>
    <col min="12268" max="12268" width="31.54296875" style="2" customWidth="1"/>
    <col min="12269" max="12269" width="0" style="2" hidden="1" customWidth="1"/>
    <col min="12270" max="12270" width="35.36328125" style="2" customWidth="1"/>
    <col min="12271" max="12271" width="31" style="2" customWidth="1"/>
    <col min="12272" max="12272" width="34.6328125" style="2" customWidth="1"/>
    <col min="12273" max="12273" width="31.453125" style="2" customWidth="1"/>
    <col min="12274" max="12274" width="22.54296875" style="2" customWidth="1"/>
    <col min="12275" max="12278" width="0" style="2" hidden="1" customWidth="1"/>
    <col min="12279" max="12279" width="3" style="2" customWidth="1"/>
    <col min="12280" max="12280" width="26.90625" style="2" customWidth="1"/>
    <col min="12281" max="12281" width="29.90625" style="2" customWidth="1"/>
    <col min="12282" max="12282" width="32.6328125" style="2" customWidth="1"/>
    <col min="12283" max="12283" width="34.90625" style="2" customWidth="1"/>
    <col min="12284" max="12284" width="30.453125" style="2" customWidth="1"/>
    <col min="12285" max="12285" width="13.90625" style="2" customWidth="1"/>
    <col min="12286" max="12286" width="39.453125" style="2" customWidth="1"/>
    <col min="12287" max="12287" width="23.54296875" style="2" customWidth="1"/>
    <col min="12288" max="12496" width="11.453125" style="2"/>
    <col min="12497" max="12497" width="3.90625" style="2" customWidth="1"/>
    <col min="12498" max="12498" width="8.54296875" style="2" customWidth="1"/>
    <col min="12499" max="12499" width="8.08984375" style="2" customWidth="1"/>
    <col min="12500" max="12503" width="3.90625" style="2" customWidth="1"/>
    <col min="12504" max="12504" width="12.453125" style="2" customWidth="1"/>
    <col min="12505" max="12505" width="3.90625" style="2" customWidth="1"/>
    <col min="12506" max="12506" width="45.6328125" style="2" customWidth="1"/>
    <col min="12507" max="12509" width="0" style="2" hidden="1" customWidth="1"/>
    <col min="12510" max="12510" width="35.453125" style="2" customWidth="1"/>
    <col min="12511" max="12511" width="25.90625" style="2" customWidth="1"/>
    <col min="12512" max="12512" width="28.90625" style="2" customWidth="1"/>
    <col min="12513" max="12513" width="30.453125" style="2" customWidth="1"/>
    <col min="12514" max="12514" width="23.54296875" style="2" customWidth="1"/>
    <col min="12515" max="12515" width="24.453125" style="2" customWidth="1"/>
    <col min="12516" max="12516" width="23" style="2" customWidth="1"/>
    <col min="12517" max="12517" width="26.90625" style="2" customWidth="1"/>
    <col min="12518" max="12518" width="29" style="2" customWidth="1"/>
    <col min="12519" max="12519" width="34.08984375" style="2" customWidth="1"/>
    <col min="12520" max="12520" width="29" style="2" customWidth="1"/>
    <col min="12521" max="12521" width="25" style="2" customWidth="1"/>
    <col min="12522" max="12522" width="36.36328125" style="2" customWidth="1"/>
    <col min="12523" max="12523" width="36.08984375" style="2" customWidth="1"/>
    <col min="12524" max="12524" width="31.54296875" style="2" customWidth="1"/>
    <col min="12525" max="12525" width="0" style="2" hidden="1" customWidth="1"/>
    <col min="12526" max="12526" width="35.36328125" style="2" customWidth="1"/>
    <col min="12527" max="12527" width="31" style="2" customWidth="1"/>
    <col min="12528" max="12528" width="34.6328125" style="2" customWidth="1"/>
    <col min="12529" max="12529" width="31.453125" style="2" customWidth="1"/>
    <col min="12530" max="12530" width="22.54296875" style="2" customWidth="1"/>
    <col min="12531" max="12534" width="0" style="2" hidden="1" customWidth="1"/>
    <col min="12535" max="12535" width="3" style="2" customWidth="1"/>
    <col min="12536" max="12536" width="26.90625" style="2" customWidth="1"/>
    <col min="12537" max="12537" width="29.90625" style="2" customWidth="1"/>
    <col min="12538" max="12538" width="32.6328125" style="2" customWidth="1"/>
    <col min="12539" max="12539" width="34.90625" style="2" customWidth="1"/>
    <col min="12540" max="12540" width="30.453125" style="2" customWidth="1"/>
    <col min="12541" max="12541" width="13.90625" style="2" customWidth="1"/>
    <col min="12542" max="12542" width="39.453125" style="2" customWidth="1"/>
    <col min="12543" max="12543" width="23.54296875" style="2" customWidth="1"/>
    <col min="12544" max="12752" width="11.453125" style="2"/>
    <col min="12753" max="12753" width="3.90625" style="2" customWidth="1"/>
    <col min="12754" max="12754" width="8.54296875" style="2" customWidth="1"/>
    <col min="12755" max="12755" width="8.08984375" style="2" customWidth="1"/>
    <col min="12756" max="12759" width="3.90625" style="2" customWidth="1"/>
    <col min="12760" max="12760" width="12.453125" style="2" customWidth="1"/>
    <col min="12761" max="12761" width="3.90625" style="2" customWidth="1"/>
    <col min="12762" max="12762" width="45.6328125" style="2" customWidth="1"/>
    <col min="12763" max="12765" width="0" style="2" hidden="1" customWidth="1"/>
    <col min="12766" max="12766" width="35.453125" style="2" customWidth="1"/>
    <col min="12767" max="12767" width="25.90625" style="2" customWidth="1"/>
    <col min="12768" max="12768" width="28.90625" style="2" customWidth="1"/>
    <col min="12769" max="12769" width="30.453125" style="2" customWidth="1"/>
    <col min="12770" max="12770" width="23.54296875" style="2" customWidth="1"/>
    <col min="12771" max="12771" width="24.453125" style="2" customWidth="1"/>
    <col min="12772" max="12772" width="23" style="2" customWidth="1"/>
    <col min="12773" max="12773" width="26.90625" style="2" customWidth="1"/>
    <col min="12774" max="12774" width="29" style="2" customWidth="1"/>
    <col min="12775" max="12775" width="34.08984375" style="2" customWidth="1"/>
    <col min="12776" max="12776" width="29" style="2" customWidth="1"/>
    <col min="12777" max="12777" width="25" style="2" customWidth="1"/>
    <col min="12778" max="12778" width="36.36328125" style="2" customWidth="1"/>
    <col min="12779" max="12779" width="36.08984375" style="2" customWidth="1"/>
    <col min="12780" max="12780" width="31.54296875" style="2" customWidth="1"/>
    <col min="12781" max="12781" width="0" style="2" hidden="1" customWidth="1"/>
    <col min="12782" max="12782" width="35.36328125" style="2" customWidth="1"/>
    <col min="12783" max="12783" width="31" style="2" customWidth="1"/>
    <col min="12784" max="12784" width="34.6328125" style="2" customWidth="1"/>
    <col min="12785" max="12785" width="31.453125" style="2" customWidth="1"/>
    <col min="12786" max="12786" width="22.54296875" style="2" customWidth="1"/>
    <col min="12787" max="12790" width="0" style="2" hidden="1" customWidth="1"/>
    <col min="12791" max="12791" width="3" style="2" customWidth="1"/>
    <col min="12792" max="12792" width="26.90625" style="2" customWidth="1"/>
    <col min="12793" max="12793" width="29.90625" style="2" customWidth="1"/>
    <col min="12794" max="12794" width="32.6328125" style="2" customWidth="1"/>
    <col min="12795" max="12795" width="34.90625" style="2" customWidth="1"/>
    <col min="12796" max="12796" width="30.453125" style="2" customWidth="1"/>
    <col min="12797" max="12797" width="13.90625" style="2" customWidth="1"/>
    <col min="12798" max="12798" width="39.453125" style="2" customWidth="1"/>
    <col min="12799" max="12799" width="23.54296875" style="2" customWidth="1"/>
    <col min="12800" max="13008" width="11.453125" style="2"/>
    <col min="13009" max="13009" width="3.90625" style="2" customWidth="1"/>
    <col min="13010" max="13010" width="8.54296875" style="2" customWidth="1"/>
    <col min="13011" max="13011" width="8.08984375" style="2" customWidth="1"/>
    <col min="13012" max="13015" width="3.90625" style="2" customWidth="1"/>
    <col min="13016" max="13016" width="12.453125" style="2" customWidth="1"/>
    <col min="13017" max="13017" width="3.90625" style="2" customWidth="1"/>
    <col min="13018" max="13018" width="45.6328125" style="2" customWidth="1"/>
    <col min="13019" max="13021" width="0" style="2" hidden="1" customWidth="1"/>
    <col min="13022" max="13022" width="35.453125" style="2" customWidth="1"/>
    <col min="13023" max="13023" width="25.90625" style="2" customWidth="1"/>
    <col min="13024" max="13024" width="28.90625" style="2" customWidth="1"/>
    <col min="13025" max="13025" width="30.453125" style="2" customWidth="1"/>
    <col min="13026" max="13026" width="23.54296875" style="2" customWidth="1"/>
    <col min="13027" max="13027" width="24.453125" style="2" customWidth="1"/>
    <col min="13028" max="13028" width="23" style="2" customWidth="1"/>
    <col min="13029" max="13029" width="26.90625" style="2" customWidth="1"/>
    <col min="13030" max="13030" width="29" style="2" customWidth="1"/>
    <col min="13031" max="13031" width="34.08984375" style="2" customWidth="1"/>
    <col min="13032" max="13032" width="29" style="2" customWidth="1"/>
    <col min="13033" max="13033" width="25" style="2" customWidth="1"/>
    <col min="13034" max="13034" width="36.36328125" style="2" customWidth="1"/>
    <col min="13035" max="13035" width="36.08984375" style="2" customWidth="1"/>
    <col min="13036" max="13036" width="31.54296875" style="2" customWidth="1"/>
    <col min="13037" max="13037" width="0" style="2" hidden="1" customWidth="1"/>
    <col min="13038" max="13038" width="35.36328125" style="2" customWidth="1"/>
    <col min="13039" max="13039" width="31" style="2" customWidth="1"/>
    <col min="13040" max="13040" width="34.6328125" style="2" customWidth="1"/>
    <col min="13041" max="13041" width="31.453125" style="2" customWidth="1"/>
    <col min="13042" max="13042" width="22.54296875" style="2" customWidth="1"/>
    <col min="13043" max="13046" width="0" style="2" hidden="1" customWidth="1"/>
    <col min="13047" max="13047" width="3" style="2" customWidth="1"/>
    <col min="13048" max="13048" width="26.90625" style="2" customWidth="1"/>
    <col min="13049" max="13049" width="29.90625" style="2" customWidth="1"/>
    <col min="13050" max="13050" width="32.6328125" style="2" customWidth="1"/>
    <col min="13051" max="13051" width="34.90625" style="2" customWidth="1"/>
    <col min="13052" max="13052" width="30.453125" style="2" customWidth="1"/>
    <col min="13053" max="13053" width="13.90625" style="2" customWidth="1"/>
    <col min="13054" max="13054" width="39.453125" style="2" customWidth="1"/>
    <col min="13055" max="13055" width="23.54296875" style="2" customWidth="1"/>
    <col min="13056" max="13264" width="11.453125" style="2"/>
    <col min="13265" max="13265" width="3.90625" style="2" customWidth="1"/>
    <col min="13266" max="13266" width="8.54296875" style="2" customWidth="1"/>
    <col min="13267" max="13267" width="8.08984375" style="2" customWidth="1"/>
    <col min="13268" max="13271" width="3.90625" style="2" customWidth="1"/>
    <col min="13272" max="13272" width="12.453125" style="2" customWidth="1"/>
    <col min="13273" max="13273" width="3.90625" style="2" customWidth="1"/>
    <col min="13274" max="13274" width="45.6328125" style="2" customWidth="1"/>
    <col min="13275" max="13277" width="0" style="2" hidden="1" customWidth="1"/>
    <col min="13278" max="13278" width="35.453125" style="2" customWidth="1"/>
    <col min="13279" max="13279" width="25.90625" style="2" customWidth="1"/>
    <col min="13280" max="13280" width="28.90625" style="2" customWidth="1"/>
    <col min="13281" max="13281" width="30.453125" style="2" customWidth="1"/>
    <col min="13282" max="13282" width="23.54296875" style="2" customWidth="1"/>
    <col min="13283" max="13283" width="24.453125" style="2" customWidth="1"/>
    <col min="13284" max="13284" width="23" style="2" customWidth="1"/>
    <col min="13285" max="13285" width="26.90625" style="2" customWidth="1"/>
    <col min="13286" max="13286" width="29" style="2" customWidth="1"/>
    <col min="13287" max="13287" width="34.08984375" style="2" customWidth="1"/>
    <col min="13288" max="13288" width="29" style="2" customWidth="1"/>
    <col min="13289" max="13289" width="25" style="2" customWidth="1"/>
    <col min="13290" max="13290" width="36.36328125" style="2" customWidth="1"/>
    <col min="13291" max="13291" width="36.08984375" style="2" customWidth="1"/>
    <col min="13292" max="13292" width="31.54296875" style="2" customWidth="1"/>
    <col min="13293" max="13293" width="0" style="2" hidden="1" customWidth="1"/>
    <col min="13294" max="13294" width="35.36328125" style="2" customWidth="1"/>
    <col min="13295" max="13295" width="31" style="2" customWidth="1"/>
    <col min="13296" max="13296" width="34.6328125" style="2" customWidth="1"/>
    <col min="13297" max="13297" width="31.453125" style="2" customWidth="1"/>
    <col min="13298" max="13298" width="22.54296875" style="2" customWidth="1"/>
    <col min="13299" max="13302" width="0" style="2" hidden="1" customWidth="1"/>
    <col min="13303" max="13303" width="3" style="2" customWidth="1"/>
    <col min="13304" max="13304" width="26.90625" style="2" customWidth="1"/>
    <col min="13305" max="13305" width="29.90625" style="2" customWidth="1"/>
    <col min="13306" max="13306" width="32.6328125" style="2" customWidth="1"/>
    <col min="13307" max="13307" width="34.90625" style="2" customWidth="1"/>
    <col min="13308" max="13308" width="30.453125" style="2" customWidth="1"/>
    <col min="13309" max="13309" width="13.90625" style="2" customWidth="1"/>
    <col min="13310" max="13310" width="39.453125" style="2" customWidth="1"/>
    <col min="13311" max="13311" width="23.54296875" style="2" customWidth="1"/>
    <col min="13312" max="13520" width="11.453125" style="2"/>
    <col min="13521" max="13521" width="3.90625" style="2" customWidth="1"/>
    <col min="13522" max="13522" width="8.54296875" style="2" customWidth="1"/>
    <col min="13523" max="13523" width="8.08984375" style="2" customWidth="1"/>
    <col min="13524" max="13527" width="3.90625" style="2" customWidth="1"/>
    <col min="13528" max="13528" width="12.453125" style="2" customWidth="1"/>
    <col min="13529" max="13529" width="3.90625" style="2" customWidth="1"/>
    <col min="13530" max="13530" width="45.6328125" style="2" customWidth="1"/>
    <col min="13531" max="13533" width="0" style="2" hidden="1" customWidth="1"/>
    <col min="13534" max="13534" width="35.453125" style="2" customWidth="1"/>
    <col min="13535" max="13535" width="25.90625" style="2" customWidth="1"/>
    <col min="13536" max="13536" width="28.90625" style="2" customWidth="1"/>
    <col min="13537" max="13537" width="30.453125" style="2" customWidth="1"/>
    <col min="13538" max="13538" width="23.54296875" style="2" customWidth="1"/>
    <col min="13539" max="13539" width="24.453125" style="2" customWidth="1"/>
    <col min="13540" max="13540" width="23" style="2" customWidth="1"/>
    <col min="13541" max="13541" width="26.90625" style="2" customWidth="1"/>
    <col min="13542" max="13542" width="29" style="2" customWidth="1"/>
    <col min="13543" max="13543" width="34.08984375" style="2" customWidth="1"/>
    <col min="13544" max="13544" width="29" style="2" customWidth="1"/>
    <col min="13545" max="13545" width="25" style="2" customWidth="1"/>
    <col min="13546" max="13546" width="36.36328125" style="2" customWidth="1"/>
    <col min="13547" max="13547" width="36.08984375" style="2" customWidth="1"/>
    <col min="13548" max="13548" width="31.54296875" style="2" customWidth="1"/>
    <col min="13549" max="13549" width="0" style="2" hidden="1" customWidth="1"/>
    <col min="13550" max="13550" width="35.36328125" style="2" customWidth="1"/>
    <col min="13551" max="13551" width="31" style="2" customWidth="1"/>
    <col min="13552" max="13552" width="34.6328125" style="2" customWidth="1"/>
    <col min="13553" max="13553" width="31.453125" style="2" customWidth="1"/>
    <col min="13554" max="13554" width="22.54296875" style="2" customWidth="1"/>
    <col min="13555" max="13558" width="0" style="2" hidden="1" customWidth="1"/>
    <col min="13559" max="13559" width="3" style="2" customWidth="1"/>
    <col min="13560" max="13560" width="26.90625" style="2" customWidth="1"/>
    <col min="13561" max="13561" width="29.90625" style="2" customWidth="1"/>
    <col min="13562" max="13562" width="32.6328125" style="2" customWidth="1"/>
    <col min="13563" max="13563" width="34.90625" style="2" customWidth="1"/>
    <col min="13564" max="13564" width="30.453125" style="2" customWidth="1"/>
    <col min="13565" max="13565" width="13.90625" style="2" customWidth="1"/>
    <col min="13566" max="13566" width="39.453125" style="2" customWidth="1"/>
    <col min="13567" max="13567" width="23.54296875" style="2" customWidth="1"/>
    <col min="13568" max="13776" width="11.453125" style="2"/>
    <col min="13777" max="13777" width="3.90625" style="2" customWidth="1"/>
    <col min="13778" max="13778" width="8.54296875" style="2" customWidth="1"/>
    <col min="13779" max="13779" width="8.08984375" style="2" customWidth="1"/>
    <col min="13780" max="13783" width="3.90625" style="2" customWidth="1"/>
    <col min="13784" max="13784" width="12.453125" style="2" customWidth="1"/>
    <col min="13785" max="13785" width="3.90625" style="2" customWidth="1"/>
    <col min="13786" max="13786" width="45.6328125" style="2" customWidth="1"/>
    <col min="13787" max="13789" width="0" style="2" hidden="1" customWidth="1"/>
    <col min="13790" max="13790" width="35.453125" style="2" customWidth="1"/>
    <col min="13791" max="13791" width="25.90625" style="2" customWidth="1"/>
    <col min="13792" max="13792" width="28.90625" style="2" customWidth="1"/>
    <col min="13793" max="13793" width="30.453125" style="2" customWidth="1"/>
    <col min="13794" max="13794" width="23.54296875" style="2" customWidth="1"/>
    <col min="13795" max="13795" width="24.453125" style="2" customWidth="1"/>
    <col min="13796" max="13796" width="23" style="2" customWidth="1"/>
    <col min="13797" max="13797" width="26.90625" style="2" customWidth="1"/>
    <col min="13798" max="13798" width="29" style="2" customWidth="1"/>
    <col min="13799" max="13799" width="34.08984375" style="2" customWidth="1"/>
    <col min="13800" max="13800" width="29" style="2" customWidth="1"/>
    <col min="13801" max="13801" width="25" style="2" customWidth="1"/>
    <col min="13802" max="13802" width="36.36328125" style="2" customWidth="1"/>
    <col min="13803" max="13803" width="36.08984375" style="2" customWidth="1"/>
    <col min="13804" max="13804" width="31.54296875" style="2" customWidth="1"/>
    <col min="13805" max="13805" width="0" style="2" hidden="1" customWidth="1"/>
    <col min="13806" max="13806" width="35.36328125" style="2" customWidth="1"/>
    <col min="13807" max="13807" width="31" style="2" customWidth="1"/>
    <col min="13808" max="13808" width="34.6328125" style="2" customWidth="1"/>
    <col min="13809" max="13809" width="31.453125" style="2" customWidth="1"/>
    <col min="13810" max="13810" width="22.54296875" style="2" customWidth="1"/>
    <col min="13811" max="13814" width="0" style="2" hidden="1" customWidth="1"/>
    <col min="13815" max="13815" width="3" style="2" customWidth="1"/>
    <col min="13816" max="13816" width="26.90625" style="2" customWidth="1"/>
    <col min="13817" max="13817" width="29.90625" style="2" customWidth="1"/>
    <col min="13818" max="13818" width="32.6328125" style="2" customWidth="1"/>
    <col min="13819" max="13819" width="34.90625" style="2" customWidth="1"/>
    <col min="13820" max="13820" width="30.453125" style="2" customWidth="1"/>
    <col min="13821" max="13821" width="13.90625" style="2" customWidth="1"/>
    <col min="13822" max="13822" width="39.453125" style="2" customWidth="1"/>
    <col min="13823" max="13823" width="23.54296875" style="2" customWidth="1"/>
    <col min="13824" max="14032" width="11.453125" style="2"/>
    <col min="14033" max="14033" width="3.90625" style="2" customWidth="1"/>
    <col min="14034" max="14034" width="8.54296875" style="2" customWidth="1"/>
    <col min="14035" max="14035" width="8.08984375" style="2" customWidth="1"/>
    <col min="14036" max="14039" width="3.90625" style="2" customWidth="1"/>
    <col min="14040" max="14040" width="12.453125" style="2" customWidth="1"/>
    <col min="14041" max="14041" width="3.90625" style="2" customWidth="1"/>
    <col min="14042" max="14042" width="45.6328125" style="2" customWidth="1"/>
    <col min="14043" max="14045" width="0" style="2" hidden="1" customWidth="1"/>
    <col min="14046" max="14046" width="35.453125" style="2" customWidth="1"/>
    <col min="14047" max="14047" width="25.90625" style="2" customWidth="1"/>
    <col min="14048" max="14048" width="28.90625" style="2" customWidth="1"/>
    <col min="14049" max="14049" width="30.453125" style="2" customWidth="1"/>
    <col min="14050" max="14050" width="23.54296875" style="2" customWidth="1"/>
    <col min="14051" max="14051" width="24.453125" style="2" customWidth="1"/>
    <col min="14052" max="14052" width="23" style="2" customWidth="1"/>
    <col min="14053" max="14053" width="26.90625" style="2" customWidth="1"/>
    <col min="14054" max="14054" width="29" style="2" customWidth="1"/>
    <col min="14055" max="14055" width="34.08984375" style="2" customWidth="1"/>
    <col min="14056" max="14056" width="29" style="2" customWidth="1"/>
    <col min="14057" max="14057" width="25" style="2" customWidth="1"/>
    <col min="14058" max="14058" width="36.36328125" style="2" customWidth="1"/>
    <col min="14059" max="14059" width="36.08984375" style="2" customWidth="1"/>
    <col min="14060" max="14060" width="31.54296875" style="2" customWidth="1"/>
    <col min="14061" max="14061" width="0" style="2" hidden="1" customWidth="1"/>
    <col min="14062" max="14062" width="35.36328125" style="2" customWidth="1"/>
    <col min="14063" max="14063" width="31" style="2" customWidth="1"/>
    <col min="14064" max="14064" width="34.6328125" style="2" customWidth="1"/>
    <col min="14065" max="14065" width="31.453125" style="2" customWidth="1"/>
    <col min="14066" max="14066" width="22.54296875" style="2" customWidth="1"/>
    <col min="14067" max="14070" width="0" style="2" hidden="1" customWidth="1"/>
    <col min="14071" max="14071" width="3" style="2" customWidth="1"/>
    <col min="14072" max="14072" width="26.90625" style="2" customWidth="1"/>
    <col min="14073" max="14073" width="29.90625" style="2" customWidth="1"/>
    <col min="14074" max="14074" width="32.6328125" style="2" customWidth="1"/>
    <col min="14075" max="14075" width="34.90625" style="2" customWidth="1"/>
    <col min="14076" max="14076" width="30.453125" style="2" customWidth="1"/>
    <col min="14077" max="14077" width="13.90625" style="2" customWidth="1"/>
    <col min="14078" max="14078" width="39.453125" style="2" customWidth="1"/>
    <col min="14079" max="14079" width="23.54296875" style="2" customWidth="1"/>
    <col min="14080" max="14288" width="11.453125" style="2"/>
    <col min="14289" max="14289" width="3.90625" style="2" customWidth="1"/>
    <col min="14290" max="14290" width="8.54296875" style="2" customWidth="1"/>
    <col min="14291" max="14291" width="8.08984375" style="2" customWidth="1"/>
    <col min="14292" max="14295" width="3.90625" style="2" customWidth="1"/>
    <col min="14296" max="14296" width="12.453125" style="2" customWidth="1"/>
    <col min="14297" max="14297" width="3.90625" style="2" customWidth="1"/>
    <col min="14298" max="14298" width="45.6328125" style="2" customWidth="1"/>
    <col min="14299" max="14301" width="0" style="2" hidden="1" customWidth="1"/>
    <col min="14302" max="14302" width="35.453125" style="2" customWidth="1"/>
    <col min="14303" max="14303" width="25.90625" style="2" customWidth="1"/>
    <col min="14304" max="14304" width="28.90625" style="2" customWidth="1"/>
    <col min="14305" max="14305" width="30.453125" style="2" customWidth="1"/>
    <col min="14306" max="14306" width="23.54296875" style="2" customWidth="1"/>
    <col min="14307" max="14307" width="24.453125" style="2" customWidth="1"/>
    <col min="14308" max="14308" width="23" style="2" customWidth="1"/>
    <col min="14309" max="14309" width="26.90625" style="2" customWidth="1"/>
    <col min="14310" max="14310" width="29" style="2" customWidth="1"/>
    <col min="14311" max="14311" width="34.08984375" style="2" customWidth="1"/>
    <col min="14312" max="14312" width="29" style="2" customWidth="1"/>
    <col min="14313" max="14313" width="25" style="2" customWidth="1"/>
    <col min="14314" max="14314" width="36.36328125" style="2" customWidth="1"/>
    <col min="14315" max="14315" width="36.08984375" style="2" customWidth="1"/>
    <col min="14316" max="14316" width="31.54296875" style="2" customWidth="1"/>
    <col min="14317" max="14317" width="0" style="2" hidden="1" customWidth="1"/>
    <col min="14318" max="14318" width="35.36328125" style="2" customWidth="1"/>
    <col min="14319" max="14319" width="31" style="2" customWidth="1"/>
    <col min="14320" max="14320" width="34.6328125" style="2" customWidth="1"/>
    <col min="14321" max="14321" width="31.453125" style="2" customWidth="1"/>
    <col min="14322" max="14322" width="22.54296875" style="2" customWidth="1"/>
    <col min="14323" max="14326" width="0" style="2" hidden="1" customWidth="1"/>
    <col min="14327" max="14327" width="3" style="2" customWidth="1"/>
    <col min="14328" max="14328" width="26.90625" style="2" customWidth="1"/>
    <col min="14329" max="14329" width="29.90625" style="2" customWidth="1"/>
    <col min="14330" max="14330" width="32.6328125" style="2" customWidth="1"/>
    <col min="14331" max="14331" width="34.90625" style="2" customWidth="1"/>
    <col min="14332" max="14332" width="30.453125" style="2" customWidth="1"/>
    <col min="14333" max="14333" width="13.90625" style="2" customWidth="1"/>
    <col min="14334" max="14334" width="39.453125" style="2" customWidth="1"/>
    <col min="14335" max="14335" width="23.54296875" style="2" customWidth="1"/>
    <col min="14336" max="14544" width="11.453125" style="2"/>
    <col min="14545" max="14545" width="3.90625" style="2" customWidth="1"/>
    <col min="14546" max="14546" width="8.54296875" style="2" customWidth="1"/>
    <col min="14547" max="14547" width="8.08984375" style="2" customWidth="1"/>
    <col min="14548" max="14551" width="3.90625" style="2" customWidth="1"/>
    <col min="14552" max="14552" width="12.453125" style="2" customWidth="1"/>
    <col min="14553" max="14553" width="3.90625" style="2" customWidth="1"/>
    <col min="14554" max="14554" width="45.6328125" style="2" customWidth="1"/>
    <col min="14555" max="14557" width="0" style="2" hidden="1" customWidth="1"/>
    <col min="14558" max="14558" width="35.453125" style="2" customWidth="1"/>
    <col min="14559" max="14559" width="25.90625" style="2" customWidth="1"/>
    <col min="14560" max="14560" width="28.90625" style="2" customWidth="1"/>
    <col min="14561" max="14561" width="30.453125" style="2" customWidth="1"/>
    <col min="14562" max="14562" width="23.54296875" style="2" customWidth="1"/>
    <col min="14563" max="14563" width="24.453125" style="2" customWidth="1"/>
    <col min="14564" max="14564" width="23" style="2" customWidth="1"/>
    <col min="14565" max="14565" width="26.90625" style="2" customWidth="1"/>
    <col min="14566" max="14566" width="29" style="2" customWidth="1"/>
    <col min="14567" max="14567" width="34.08984375" style="2" customWidth="1"/>
    <col min="14568" max="14568" width="29" style="2" customWidth="1"/>
    <col min="14569" max="14569" width="25" style="2" customWidth="1"/>
    <col min="14570" max="14570" width="36.36328125" style="2" customWidth="1"/>
    <col min="14571" max="14571" width="36.08984375" style="2" customWidth="1"/>
    <col min="14572" max="14572" width="31.54296875" style="2" customWidth="1"/>
    <col min="14573" max="14573" width="0" style="2" hidden="1" customWidth="1"/>
    <col min="14574" max="14574" width="35.36328125" style="2" customWidth="1"/>
    <col min="14575" max="14575" width="31" style="2" customWidth="1"/>
    <col min="14576" max="14576" width="34.6328125" style="2" customWidth="1"/>
    <col min="14577" max="14577" width="31.453125" style="2" customWidth="1"/>
    <col min="14578" max="14578" width="22.54296875" style="2" customWidth="1"/>
    <col min="14579" max="14582" width="0" style="2" hidden="1" customWidth="1"/>
    <col min="14583" max="14583" width="3" style="2" customWidth="1"/>
    <col min="14584" max="14584" width="26.90625" style="2" customWidth="1"/>
    <col min="14585" max="14585" width="29.90625" style="2" customWidth="1"/>
    <col min="14586" max="14586" width="32.6328125" style="2" customWidth="1"/>
    <col min="14587" max="14587" width="34.90625" style="2" customWidth="1"/>
    <col min="14588" max="14588" width="30.453125" style="2" customWidth="1"/>
    <col min="14589" max="14589" width="13.90625" style="2" customWidth="1"/>
    <col min="14590" max="14590" width="39.453125" style="2" customWidth="1"/>
    <col min="14591" max="14591" width="23.54296875" style="2" customWidth="1"/>
    <col min="14592" max="14800" width="11.453125" style="2"/>
    <col min="14801" max="14801" width="3.90625" style="2" customWidth="1"/>
    <col min="14802" max="14802" width="8.54296875" style="2" customWidth="1"/>
    <col min="14803" max="14803" width="8.08984375" style="2" customWidth="1"/>
    <col min="14804" max="14807" width="3.90625" style="2" customWidth="1"/>
    <col min="14808" max="14808" width="12.453125" style="2" customWidth="1"/>
    <col min="14809" max="14809" width="3.90625" style="2" customWidth="1"/>
    <col min="14810" max="14810" width="45.6328125" style="2" customWidth="1"/>
    <col min="14811" max="14813" width="0" style="2" hidden="1" customWidth="1"/>
    <col min="14814" max="14814" width="35.453125" style="2" customWidth="1"/>
    <col min="14815" max="14815" width="25.90625" style="2" customWidth="1"/>
    <col min="14816" max="14816" width="28.90625" style="2" customWidth="1"/>
    <col min="14817" max="14817" width="30.453125" style="2" customWidth="1"/>
    <col min="14818" max="14818" width="23.54296875" style="2" customWidth="1"/>
    <col min="14819" max="14819" width="24.453125" style="2" customWidth="1"/>
    <col min="14820" max="14820" width="23" style="2" customWidth="1"/>
    <col min="14821" max="14821" width="26.90625" style="2" customWidth="1"/>
    <col min="14822" max="14822" width="29" style="2" customWidth="1"/>
    <col min="14823" max="14823" width="34.08984375" style="2" customWidth="1"/>
    <col min="14824" max="14824" width="29" style="2" customWidth="1"/>
    <col min="14825" max="14825" width="25" style="2" customWidth="1"/>
    <col min="14826" max="14826" width="36.36328125" style="2" customWidth="1"/>
    <col min="14827" max="14827" width="36.08984375" style="2" customWidth="1"/>
    <col min="14828" max="14828" width="31.54296875" style="2" customWidth="1"/>
    <col min="14829" max="14829" width="0" style="2" hidden="1" customWidth="1"/>
    <col min="14830" max="14830" width="35.36328125" style="2" customWidth="1"/>
    <col min="14831" max="14831" width="31" style="2" customWidth="1"/>
    <col min="14832" max="14832" width="34.6328125" style="2" customWidth="1"/>
    <col min="14833" max="14833" width="31.453125" style="2" customWidth="1"/>
    <col min="14834" max="14834" width="22.54296875" style="2" customWidth="1"/>
    <col min="14835" max="14838" width="0" style="2" hidden="1" customWidth="1"/>
    <col min="14839" max="14839" width="3" style="2" customWidth="1"/>
    <col min="14840" max="14840" width="26.90625" style="2" customWidth="1"/>
    <col min="14841" max="14841" width="29.90625" style="2" customWidth="1"/>
    <col min="14842" max="14842" width="32.6328125" style="2" customWidth="1"/>
    <col min="14843" max="14843" width="34.90625" style="2" customWidth="1"/>
    <col min="14844" max="14844" width="30.453125" style="2" customWidth="1"/>
    <col min="14845" max="14845" width="13.90625" style="2" customWidth="1"/>
    <col min="14846" max="14846" width="39.453125" style="2" customWidth="1"/>
    <col min="14847" max="14847" width="23.54296875" style="2" customWidth="1"/>
    <col min="14848" max="15056" width="11.453125" style="2"/>
    <col min="15057" max="15057" width="3.90625" style="2" customWidth="1"/>
    <col min="15058" max="15058" width="8.54296875" style="2" customWidth="1"/>
    <col min="15059" max="15059" width="8.08984375" style="2" customWidth="1"/>
    <col min="15060" max="15063" width="3.90625" style="2" customWidth="1"/>
    <col min="15064" max="15064" width="12.453125" style="2" customWidth="1"/>
    <col min="15065" max="15065" width="3.90625" style="2" customWidth="1"/>
    <col min="15066" max="15066" width="45.6328125" style="2" customWidth="1"/>
    <col min="15067" max="15069" width="0" style="2" hidden="1" customWidth="1"/>
    <col min="15070" max="15070" width="35.453125" style="2" customWidth="1"/>
    <col min="15071" max="15071" width="25.90625" style="2" customWidth="1"/>
    <col min="15072" max="15072" width="28.90625" style="2" customWidth="1"/>
    <col min="15073" max="15073" width="30.453125" style="2" customWidth="1"/>
    <col min="15074" max="15074" width="23.54296875" style="2" customWidth="1"/>
    <col min="15075" max="15075" width="24.453125" style="2" customWidth="1"/>
    <col min="15076" max="15076" width="23" style="2" customWidth="1"/>
    <col min="15077" max="15077" width="26.90625" style="2" customWidth="1"/>
    <col min="15078" max="15078" width="29" style="2" customWidth="1"/>
    <col min="15079" max="15079" width="34.08984375" style="2" customWidth="1"/>
    <col min="15080" max="15080" width="29" style="2" customWidth="1"/>
    <col min="15081" max="15081" width="25" style="2" customWidth="1"/>
    <col min="15082" max="15082" width="36.36328125" style="2" customWidth="1"/>
    <col min="15083" max="15083" width="36.08984375" style="2" customWidth="1"/>
    <col min="15084" max="15084" width="31.54296875" style="2" customWidth="1"/>
    <col min="15085" max="15085" width="0" style="2" hidden="1" customWidth="1"/>
    <col min="15086" max="15086" width="35.36328125" style="2" customWidth="1"/>
    <col min="15087" max="15087" width="31" style="2" customWidth="1"/>
    <col min="15088" max="15088" width="34.6328125" style="2" customWidth="1"/>
    <col min="15089" max="15089" width="31.453125" style="2" customWidth="1"/>
    <col min="15090" max="15090" width="22.54296875" style="2" customWidth="1"/>
    <col min="15091" max="15094" width="0" style="2" hidden="1" customWidth="1"/>
    <col min="15095" max="15095" width="3" style="2" customWidth="1"/>
    <col min="15096" max="15096" width="26.90625" style="2" customWidth="1"/>
    <col min="15097" max="15097" width="29.90625" style="2" customWidth="1"/>
    <col min="15098" max="15098" width="32.6328125" style="2" customWidth="1"/>
    <col min="15099" max="15099" width="34.90625" style="2" customWidth="1"/>
    <col min="15100" max="15100" width="30.453125" style="2" customWidth="1"/>
    <col min="15101" max="15101" width="13.90625" style="2" customWidth="1"/>
    <col min="15102" max="15102" width="39.453125" style="2" customWidth="1"/>
    <col min="15103" max="15103" width="23.54296875" style="2" customWidth="1"/>
    <col min="15104" max="15312" width="11.453125" style="2"/>
    <col min="15313" max="15313" width="3.90625" style="2" customWidth="1"/>
    <col min="15314" max="15314" width="8.54296875" style="2" customWidth="1"/>
    <col min="15315" max="15315" width="8.08984375" style="2" customWidth="1"/>
    <col min="15316" max="15319" width="3.90625" style="2" customWidth="1"/>
    <col min="15320" max="15320" width="12.453125" style="2" customWidth="1"/>
    <col min="15321" max="15321" width="3.90625" style="2" customWidth="1"/>
    <col min="15322" max="15322" width="45.6328125" style="2" customWidth="1"/>
    <col min="15323" max="15325" width="0" style="2" hidden="1" customWidth="1"/>
    <col min="15326" max="15326" width="35.453125" style="2" customWidth="1"/>
    <col min="15327" max="15327" width="25.90625" style="2" customWidth="1"/>
    <col min="15328" max="15328" width="28.90625" style="2" customWidth="1"/>
    <col min="15329" max="15329" width="30.453125" style="2" customWidth="1"/>
    <col min="15330" max="15330" width="23.54296875" style="2" customWidth="1"/>
    <col min="15331" max="15331" width="24.453125" style="2" customWidth="1"/>
    <col min="15332" max="15332" width="23" style="2" customWidth="1"/>
    <col min="15333" max="15333" width="26.90625" style="2" customWidth="1"/>
    <col min="15334" max="15334" width="29" style="2" customWidth="1"/>
    <col min="15335" max="15335" width="34.08984375" style="2" customWidth="1"/>
    <col min="15336" max="15336" width="29" style="2" customWidth="1"/>
    <col min="15337" max="15337" width="25" style="2" customWidth="1"/>
    <col min="15338" max="15338" width="36.36328125" style="2" customWidth="1"/>
    <col min="15339" max="15339" width="36.08984375" style="2" customWidth="1"/>
    <col min="15340" max="15340" width="31.54296875" style="2" customWidth="1"/>
    <col min="15341" max="15341" width="0" style="2" hidden="1" customWidth="1"/>
    <col min="15342" max="15342" width="35.36328125" style="2" customWidth="1"/>
    <col min="15343" max="15343" width="31" style="2" customWidth="1"/>
    <col min="15344" max="15344" width="34.6328125" style="2" customWidth="1"/>
    <col min="15345" max="15345" width="31.453125" style="2" customWidth="1"/>
    <col min="15346" max="15346" width="22.54296875" style="2" customWidth="1"/>
    <col min="15347" max="15350" width="0" style="2" hidden="1" customWidth="1"/>
    <col min="15351" max="15351" width="3" style="2" customWidth="1"/>
    <col min="15352" max="15352" width="26.90625" style="2" customWidth="1"/>
    <col min="15353" max="15353" width="29.90625" style="2" customWidth="1"/>
    <col min="15354" max="15354" width="32.6328125" style="2" customWidth="1"/>
    <col min="15355" max="15355" width="34.90625" style="2" customWidth="1"/>
    <col min="15356" max="15356" width="30.453125" style="2" customWidth="1"/>
    <col min="15357" max="15357" width="13.90625" style="2" customWidth="1"/>
    <col min="15358" max="15358" width="39.453125" style="2" customWidth="1"/>
    <col min="15359" max="15359" width="23.54296875" style="2" customWidth="1"/>
    <col min="15360" max="15568" width="11.453125" style="2"/>
    <col min="15569" max="15569" width="3.90625" style="2" customWidth="1"/>
    <col min="15570" max="15570" width="8.54296875" style="2" customWidth="1"/>
    <col min="15571" max="15571" width="8.08984375" style="2" customWidth="1"/>
    <col min="15572" max="15575" width="3.90625" style="2" customWidth="1"/>
    <col min="15576" max="15576" width="12.453125" style="2" customWidth="1"/>
    <col min="15577" max="15577" width="3.90625" style="2" customWidth="1"/>
    <col min="15578" max="15578" width="45.6328125" style="2" customWidth="1"/>
    <col min="15579" max="15581" width="0" style="2" hidden="1" customWidth="1"/>
    <col min="15582" max="15582" width="35.453125" style="2" customWidth="1"/>
    <col min="15583" max="15583" width="25.90625" style="2" customWidth="1"/>
    <col min="15584" max="15584" width="28.90625" style="2" customWidth="1"/>
    <col min="15585" max="15585" width="30.453125" style="2" customWidth="1"/>
    <col min="15586" max="15586" width="23.54296875" style="2" customWidth="1"/>
    <col min="15587" max="15587" width="24.453125" style="2" customWidth="1"/>
    <col min="15588" max="15588" width="23" style="2" customWidth="1"/>
    <col min="15589" max="15589" width="26.90625" style="2" customWidth="1"/>
    <col min="15590" max="15590" width="29" style="2" customWidth="1"/>
    <col min="15591" max="15591" width="34.08984375" style="2" customWidth="1"/>
    <col min="15592" max="15592" width="29" style="2" customWidth="1"/>
    <col min="15593" max="15593" width="25" style="2" customWidth="1"/>
    <col min="15594" max="15594" width="36.36328125" style="2" customWidth="1"/>
    <col min="15595" max="15595" width="36.08984375" style="2" customWidth="1"/>
    <col min="15596" max="15596" width="31.54296875" style="2" customWidth="1"/>
    <col min="15597" max="15597" width="0" style="2" hidden="1" customWidth="1"/>
    <col min="15598" max="15598" width="35.36328125" style="2" customWidth="1"/>
    <col min="15599" max="15599" width="31" style="2" customWidth="1"/>
    <col min="15600" max="15600" width="34.6328125" style="2" customWidth="1"/>
    <col min="15601" max="15601" width="31.453125" style="2" customWidth="1"/>
    <col min="15602" max="15602" width="22.54296875" style="2" customWidth="1"/>
    <col min="15603" max="15606" width="0" style="2" hidden="1" customWidth="1"/>
    <col min="15607" max="15607" width="3" style="2" customWidth="1"/>
    <col min="15608" max="15608" width="26.90625" style="2" customWidth="1"/>
    <col min="15609" max="15609" width="29.90625" style="2" customWidth="1"/>
    <col min="15610" max="15610" width="32.6328125" style="2" customWidth="1"/>
    <col min="15611" max="15611" width="34.90625" style="2" customWidth="1"/>
    <col min="15612" max="15612" width="30.453125" style="2" customWidth="1"/>
    <col min="15613" max="15613" width="13.90625" style="2" customWidth="1"/>
    <col min="15614" max="15614" width="39.453125" style="2" customWidth="1"/>
    <col min="15615" max="15615" width="23.54296875" style="2" customWidth="1"/>
    <col min="15616" max="15824" width="11.453125" style="2"/>
    <col min="15825" max="15825" width="3.90625" style="2" customWidth="1"/>
    <col min="15826" max="15826" width="8.54296875" style="2" customWidth="1"/>
    <col min="15827" max="15827" width="8.08984375" style="2" customWidth="1"/>
    <col min="15828" max="15831" width="3.90625" style="2" customWidth="1"/>
    <col min="15832" max="15832" width="12.453125" style="2" customWidth="1"/>
    <col min="15833" max="15833" width="3.90625" style="2" customWidth="1"/>
    <col min="15834" max="15834" width="45.6328125" style="2" customWidth="1"/>
    <col min="15835" max="15837" width="0" style="2" hidden="1" customWidth="1"/>
    <col min="15838" max="15838" width="35.453125" style="2" customWidth="1"/>
    <col min="15839" max="15839" width="25.90625" style="2" customWidth="1"/>
    <col min="15840" max="15840" width="28.90625" style="2" customWidth="1"/>
    <col min="15841" max="15841" width="30.453125" style="2" customWidth="1"/>
    <col min="15842" max="15842" width="23.54296875" style="2" customWidth="1"/>
    <col min="15843" max="15843" width="24.453125" style="2" customWidth="1"/>
    <col min="15844" max="15844" width="23" style="2" customWidth="1"/>
    <col min="15845" max="15845" width="26.90625" style="2" customWidth="1"/>
    <col min="15846" max="15846" width="29" style="2" customWidth="1"/>
    <col min="15847" max="15847" width="34.08984375" style="2" customWidth="1"/>
    <col min="15848" max="15848" width="29" style="2" customWidth="1"/>
    <col min="15849" max="15849" width="25" style="2" customWidth="1"/>
    <col min="15850" max="15850" width="36.36328125" style="2" customWidth="1"/>
    <col min="15851" max="15851" width="36.08984375" style="2" customWidth="1"/>
    <col min="15852" max="15852" width="31.54296875" style="2" customWidth="1"/>
    <col min="15853" max="15853" width="0" style="2" hidden="1" customWidth="1"/>
    <col min="15854" max="15854" width="35.36328125" style="2" customWidth="1"/>
    <col min="15855" max="15855" width="31" style="2" customWidth="1"/>
    <col min="15856" max="15856" width="34.6328125" style="2" customWidth="1"/>
    <col min="15857" max="15857" width="31.453125" style="2" customWidth="1"/>
    <col min="15858" max="15858" width="22.54296875" style="2" customWidth="1"/>
    <col min="15859" max="15862" width="0" style="2" hidden="1" customWidth="1"/>
    <col min="15863" max="15863" width="3" style="2" customWidth="1"/>
    <col min="15864" max="15864" width="26.90625" style="2" customWidth="1"/>
    <col min="15865" max="15865" width="29.90625" style="2" customWidth="1"/>
    <col min="15866" max="15866" width="32.6328125" style="2" customWidth="1"/>
    <col min="15867" max="15867" width="34.90625" style="2" customWidth="1"/>
    <col min="15868" max="15868" width="30.453125" style="2" customWidth="1"/>
    <col min="15869" max="15869" width="13.90625" style="2" customWidth="1"/>
    <col min="15870" max="15870" width="39.453125" style="2" customWidth="1"/>
    <col min="15871" max="15871" width="23.54296875" style="2" customWidth="1"/>
    <col min="15872" max="16080" width="11.453125" style="2"/>
    <col min="16081" max="16081" width="3.90625" style="2" customWidth="1"/>
    <col min="16082" max="16082" width="8.54296875" style="2" customWidth="1"/>
    <col min="16083" max="16083" width="8.08984375" style="2" customWidth="1"/>
    <col min="16084" max="16087" width="3.90625" style="2" customWidth="1"/>
    <col min="16088" max="16088" width="12.453125" style="2" customWidth="1"/>
    <col min="16089" max="16089" width="3.90625" style="2" customWidth="1"/>
    <col min="16090" max="16090" width="45.6328125" style="2" customWidth="1"/>
    <col min="16091" max="16093" width="0" style="2" hidden="1" customWidth="1"/>
    <col min="16094" max="16094" width="35.453125" style="2" customWidth="1"/>
    <col min="16095" max="16095" width="25.90625" style="2" customWidth="1"/>
    <col min="16096" max="16096" width="28.90625" style="2" customWidth="1"/>
    <col min="16097" max="16097" width="30.453125" style="2" customWidth="1"/>
    <col min="16098" max="16098" width="23.54296875" style="2" customWidth="1"/>
    <col min="16099" max="16099" width="24.453125" style="2" customWidth="1"/>
    <col min="16100" max="16100" width="23" style="2" customWidth="1"/>
    <col min="16101" max="16101" width="26.90625" style="2" customWidth="1"/>
    <col min="16102" max="16102" width="29" style="2" customWidth="1"/>
    <col min="16103" max="16103" width="34.08984375" style="2" customWidth="1"/>
    <col min="16104" max="16104" width="29" style="2" customWidth="1"/>
    <col min="16105" max="16105" width="25" style="2" customWidth="1"/>
    <col min="16106" max="16106" width="36.36328125" style="2" customWidth="1"/>
    <col min="16107" max="16107" width="36.08984375" style="2" customWidth="1"/>
    <col min="16108" max="16108" width="31.54296875" style="2" customWidth="1"/>
    <col min="16109" max="16109" width="0" style="2" hidden="1" customWidth="1"/>
    <col min="16110" max="16110" width="35.36328125" style="2" customWidth="1"/>
    <col min="16111" max="16111" width="31" style="2" customWidth="1"/>
    <col min="16112" max="16112" width="34.6328125" style="2" customWidth="1"/>
    <col min="16113" max="16113" width="31.453125" style="2" customWidth="1"/>
    <col min="16114" max="16114" width="22.54296875" style="2" customWidth="1"/>
    <col min="16115" max="16118" width="0" style="2" hidden="1" customWidth="1"/>
    <col min="16119" max="16119" width="3" style="2" customWidth="1"/>
    <col min="16120" max="16120" width="26.90625" style="2" customWidth="1"/>
    <col min="16121" max="16121" width="29.90625" style="2" customWidth="1"/>
    <col min="16122" max="16122" width="32.6328125" style="2" customWidth="1"/>
    <col min="16123" max="16123" width="34.90625" style="2" customWidth="1"/>
    <col min="16124" max="16124" width="30.453125" style="2" customWidth="1"/>
    <col min="16125" max="16125" width="13.90625" style="2" customWidth="1"/>
    <col min="16126" max="16126" width="39.453125" style="2" customWidth="1"/>
    <col min="16127" max="16127" width="23.54296875" style="2" customWidth="1"/>
    <col min="16128" max="16384" width="11.453125" style="2"/>
  </cols>
  <sheetData>
    <row r="1" spans="1:43" ht="18" customHeight="1" x14ac:dyDescent="0.35">
      <c r="A1" s="648" t="s">
        <v>68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164"/>
      <c r="AC1" s="164"/>
      <c r="AE1" s="76"/>
    </row>
    <row r="2" spans="1:43" ht="25.5" customHeight="1" x14ac:dyDescent="0.5">
      <c r="A2" s="649" t="s">
        <v>71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164"/>
      <c r="AC2" s="164"/>
      <c r="AD2" s="76"/>
      <c r="AE2" s="76"/>
      <c r="AF2" s="76"/>
      <c r="AG2" s="116"/>
      <c r="AQ2" s="115">
        <f>SUM(AQ4-AP4)</f>
        <v>8021752</v>
      </c>
    </row>
    <row r="3" spans="1:43" ht="36.75" customHeight="1" x14ac:dyDescent="0.6">
      <c r="A3" s="22"/>
      <c r="B3" s="650">
        <f>SUM(N15)</f>
        <v>0</v>
      </c>
      <c r="C3" s="650"/>
      <c r="D3" s="650"/>
      <c r="E3" s="650"/>
      <c r="F3" s="650"/>
      <c r="G3" s="650"/>
      <c r="H3" s="650"/>
      <c r="I3" s="650"/>
      <c r="J3" s="124">
        <f>SUM(N90)</f>
        <v>0</v>
      </c>
      <c r="K3" s="22"/>
      <c r="L3" s="22"/>
      <c r="M3" s="22"/>
      <c r="N3" s="122"/>
      <c r="O3" s="123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18"/>
      <c r="AC3" s="18"/>
      <c r="AF3" s="2" t="s">
        <v>221</v>
      </c>
      <c r="AM3" s="95"/>
    </row>
    <row r="4" spans="1:43" ht="36" customHeight="1" x14ac:dyDescent="0.35">
      <c r="A4" s="362" t="s">
        <v>45</v>
      </c>
      <c r="B4" s="645" t="s">
        <v>233</v>
      </c>
      <c r="C4" s="645"/>
      <c r="D4" s="645"/>
      <c r="E4" s="645"/>
      <c r="F4" s="645"/>
      <c r="G4" s="645"/>
      <c r="H4" s="645"/>
      <c r="I4" s="645"/>
      <c r="J4" s="645"/>
      <c r="K4" s="651" t="s">
        <v>134</v>
      </c>
      <c r="L4" s="651" t="s">
        <v>135</v>
      </c>
      <c r="M4" s="651" t="s">
        <v>136</v>
      </c>
      <c r="N4" s="646" t="s">
        <v>229</v>
      </c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3"/>
      <c r="AB4" s="643"/>
      <c r="AC4" s="643"/>
      <c r="AD4" s="643"/>
      <c r="AE4" s="643"/>
      <c r="AF4" s="643"/>
      <c r="AG4" s="171"/>
      <c r="AH4" s="172"/>
      <c r="AI4" s="119"/>
      <c r="AJ4" s="120"/>
      <c r="AK4" s="119"/>
      <c r="AL4" s="640" t="s">
        <v>179</v>
      </c>
      <c r="AO4" s="76"/>
      <c r="AP4" s="647">
        <f>SUM(AP7:AP96)</f>
        <v>0</v>
      </c>
      <c r="AQ4" s="647">
        <f>SUM(AQ7:AQ96)</f>
        <v>8021752</v>
      </c>
    </row>
    <row r="5" spans="1:43" ht="36" customHeight="1" x14ac:dyDescent="0.35">
      <c r="A5" s="362"/>
      <c r="B5" s="645"/>
      <c r="C5" s="645"/>
      <c r="D5" s="645"/>
      <c r="E5" s="645"/>
      <c r="F5" s="645"/>
      <c r="G5" s="645"/>
      <c r="H5" s="645"/>
      <c r="I5" s="645"/>
      <c r="J5" s="645"/>
      <c r="K5" s="651"/>
      <c r="L5" s="651"/>
      <c r="M5" s="651"/>
      <c r="N5" s="646"/>
      <c r="O5" s="646"/>
      <c r="P5" s="646"/>
      <c r="Q5" s="646"/>
      <c r="R5" s="646"/>
      <c r="S5" s="646"/>
      <c r="T5" s="646"/>
      <c r="U5" s="646"/>
      <c r="V5" s="646"/>
      <c r="W5" s="646"/>
      <c r="X5" s="646"/>
      <c r="Y5" s="646"/>
      <c r="Z5" s="646"/>
      <c r="AA5" s="644"/>
      <c r="AB5" s="643"/>
      <c r="AC5" s="643"/>
      <c r="AD5" s="643"/>
      <c r="AE5" s="643"/>
      <c r="AF5" s="643"/>
      <c r="AG5" s="171"/>
      <c r="AH5" s="172"/>
      <c r="AI5" s="119"/>
      <c r="AJ5" s="120"/>
      <c r="AK5" s="119"/>
      <c r="AL5" s="640"/>
      <c r="AO5" s="76"/>
      <c r="AP5" s="647"/>
      <c r="AQ5" s="647"/>
    </row>
    <row r="6" spans="1:43" ht="72.75" customHeight="1" x14ac:dyDescent="0.35">
      <c r="A6" s="334" t="s">
        <v>67</v>
      </c>
      <c r="B6" s="363" t="s">
        <v>66</v>
      </c>
      <c r="C6" s="363" t="s">
        <v>65</v>
      </c>
      <c r="D6" s="363" t="s">
        <v>64</v>
      </c>
      <c r="E6" s="363" t="s">
        <v>63</v>
      </c>
      <c r="F6" s="363" t="s">
        <v>62</v>
      </c>
      <c r="G6" s="363" t="s">
        <v>61</v>
      </c>
      <c r="H6" s="363" t="s">
        <v>60</v>
      </c>
      <c r="I6" s="363" t="s">
        <v>59</v>
      </c>
      <c r="J6" s="364" t="s">
        <v>58</v>
      </c>
      <c r="K6" s="651"/>
      <c r="L6" s="651"/>
      <c r="M6" s="651"/>
      <c r="N6" s="364" t="s">
        <v>57</v>
      </c>
      <c r="O6" s="364" t="s">
        <v>56</v>
      </c>
      <c r="P6" s="364" t="s">
        <v>152</v>
      </c>
      <c r="Q6" s="364" t="s">
        <v>55</v>
      </c>
      <c r="R6" s="365" t="s">
        <v>169</v>
      </c>
      <c r="S6" s="365" t="s">
        <v>197</v>
      </c>
      <c r="T6" s="365" t="s">
        <v>198</v>
      </c>
      <c r="U6" s="365" t="s">
        <v>166</v>
      </c>
      <c r="V6" s="364" t="s">
        <v>131</v>
      </c>
      <c r="W6" s="364" t="s">
        <v>199</v>
      </c>
      <c r="X6" s="366" t="s">
        <v>170</v>
      </c>
      <c r="Y6" s="366" t="s">
        <v>172</v>
      </c>
      <c r="Z6" s="364" t="s">
        <v>149</v>
      </c>
      <c r="AA6" s="367" t="s">
        <v>160</v>
      </c>
      <c r="AB6" s="369" t="s">
        <v>158</v>
      </c>
      <c r="AC6" s="369" t="s">
        <v>157</v>
      </c>
      <c r="AD6" s="370" t="s">
        <v>175</v>
      </c>
      <c r="AE6" s="370" t="s">
        <v>182</v>
      </c>
      <c r="AF6" s="370" t="s">
        <v>177</v>
      </c>
      <c r="AG6" s="371" t="s">
        <v>206</v>
      </c>
      <c r="AH6" s="372" t="s">
        <v>176</v>
      </c>
      <c r="AI6" s="368" t="s">
        <v>174</v>
      </c>
      <c r="AJ6" s="120" t="s">
        <v>156</v>
      </c>
      <c r="AK6" s="121" t="s">
        <v>171</v>
      </c>
      <c r="AL6" s="641"/>
      <c r="AM6" s="373"/>
      <c r="AN6" s="374" t="s">
        <v>180</v>
      </c>
      <c r="AO6" s="374" t="s">
        <v>185</v>
      </c>
      <c r="AP6" s="642" t="s">
        <v>192</v>
      </c>
      <c r="AQ6" s="642"/>
    </row>
    <row r="7" spans="1:43" ht="29.25" customHeight="1" x14ac:dyDescent="0.35">
      <c r="A7" s="192" t="s">
        <v>53</v>
      </c>
      <c r="B7" s="193">
        <v>1</v>
      </c>
      <c r="C7" s="193">
        <v>0</v>
      </c>
      <c r="D7" s="193">
        <v>2</v>
      </c>
      <c r="E7" s="193">
        <v>12</v>
      </c>
      <c r="F7" s="193"/>
      <c r="G7" s="193"/>
      <c r="H7" s="193">
        <v>10</v>
      </c>
      <c r="I7" s="194"/>
      <c r="J7" s="195" t="s">
        <v>42</v>
      </c>
      <c r="K7" s="196"/>
      <c r="L7" s="196"/>
      <c r="M7" s="196"/>
      <c r="N7" s="197"/>
      <c r="O7" s="197"/>
      <c r="P7" s="197"/>
      <c r="Q7" s="197">
        <f>SUM(N7+O7-P7)</f>
        <v>0</v>
      </c>
      <c r="R7" s="197"/>
      <c r="S7" s="198"/>
      <c r="T7" s="199"/>
      <c r="U7" s="199"/>
      <c r="V7" s="197"/>
      <c r="W7" s="199"/>
      <c r="X7" s="200">
        <f>SUM(U7)</f>
        <v>0</v>
      </c>
      <c r="Y7" s="201"/>
      <c r="Z7" s="202">
        <f>SUM(Q7-R7-T7-V7-W7-X7-Y7)</f>
        <v>0</v>
      </c>
      <c r="AA7" s="202"/>
      <c r="AB7" s="202"/>
      <c r="AC7" s="203">
        <f t="shared" ref="AC7:AC58" si="0">SUM(AA7-AB7)</f>
        <v>0</v>
      </c>
      <c r="AD7" s="201">
        <f>SUM(Z7-AB7)</f>
        <v>0</v>
      </c>
      <c r="AE7" s="201"/>
      <c r="AF7" s="204">
        <f>SUM(AD7-AE7)</f>
        <v>0</v>
      </c>
      <c r="AG7" s="205">
        <f>SUM(R7+T7+V7+Y7+W7+AB7)</f>
        <v>0</v>
      </c>
      <c r="AH7" s="206" t="e">
        <f>AB7/(AB7+AE7+AF7)</f>
        <v>#DIV/0!</v>
      </c>
      <c r="AI7" s="173"/>
      <c r="AJ7" s="96"/>
      <c r="AK7" s="97" t="e">
        <f>SUM(AD7-AE7-#REF!-#REF!)</f>
        <v>#REF!</v>
      </c>
      <c r="AL7" s="98" t="e">
        <f>SUM(Q7-(AD7+X7))/Q7</f>
        <v>#DIV/0!</v>
      </c>
      <c r="AM7" s="55"/>
      <c r="AN7" s="375"/>
      <c r="AO7" s="376"/>
      <c r="AP7" s="377"/>
      <c r="AQ7" s="378"/>
    </row>
    <row r="8" spans="1:43" s="28" customFormat="1" ht="29.25" customHeight="1" x14ac:dyDescent="0.3">
      <c r="A8" s="193"/>
      <c r="B8" s="193">
        <v>1</v>
      </c>
      <c r="C8" s="193">
        <v>0</v>
      </c>
      <c r="D8" s="193">
        <v>2</v>
      </c>
      <c r="E8" s="193">
        <v>100</v>
      </c>
      <c r="F8" s="193"/>
      <c r="G8" s="193"/>
      <c r="H8" s="193"/>
      <c r="I8" s="193"/>
      <c r="J8" s="207" t="s">
        <v>74</v>
      </c>
      <c r="K8" s="196"/>
      <c r="L8" s="196"/>
      <c r="M8" s="196"/>
      <c r="N8" s="197"/>
      <c r="O8" s="197"/>
      <c r="P8" s="197"/>
      <c r="Q8" s="197">
        <f>SUM(N8+O8-P8)</f>
        <v>0</v>
      </c>
      <c r="R8" s="197"/>
      <c r="S8" s="198"/>
      <c r="T8" s="197"/>
      <c r="U8" s="197"/>
      <c r="V8" s="197"/>
      <c r="W8" s="197"/>
      <c r="X8" s="200"/>
      <c r="Y8" s="201"/>
      <c r="Z8" s="202">
        <f>SUM(Q8-R8-T8-V8-W8-X8-Y8)</f>
        <v>0</v>
      </c>
      <c r="AA8" s="202"/>
      <c r="AB8" s="202"/>
      <c r="AC8" s="202">
        <f t="shared" si="0"/>
        <v>0</v>
      </c>
      <c r="AD8" s="201">
        <f>SUM(Z8-AB8)</f>
        <v>0</v>
      </c>
      <c r="AE8" s="201"/>
      <c r="AF8" s="201">
        <f>SUM(AD8-AE8)</f>
        <v>0</v>
      </c>
      <c r="AG8" s="205">
        <f>SUM(R8+T8+V8+Y8+W8+AB8)</f>
        <v>0</v>
      </c>
      <c r="AH8" s="208" t="s">
        <v>35</v>
      </c>
      <c r="AI8" s="173"/>
      <c r="AJ8" s="96"/>
      <c r="AK8" s="97" t="e">
        <f>SUM(AD8-AE8-#REF!-#REF!)</f>
        <v>#REF!</v>
      </c>
      <c r="AL8" s="98" t="e">
        <f>SUM(Q8-(AD8+X8))/Q8</f>
        <v>#DIV/0!</v>
      </c>
      <c r="AM8" s="56"/>
      <c r="AN8" s="379"/>
      <c r="AO8" s="380"/>
      <c r="AP8" s="377"/>
      <c r="AQ8" s="377"/>
    </row>
    <row r="9" spans="1:43" s="29" customFormat="1" ht="42" customHeight="1" x14ac:dyDescent="0.5">
      <c r="A9" s="209"/>
      <c r="B9" s="460"/>
      <c r="C9" s="460"/>
      <c r="D9" s="460"/>
      <c r="E9" s="460"/>
      <c r="F9" s="460"/>
      <c r="G9" s="460"/>
      <c r="H9" s="460"/>
      <c r="I9" s="460"/>
      <c r="J9" s="461" t="s">
        <v>123</v>
      </c>
      <c r="K9" s="462"/>
      <c r="L9" s="462"/>
      <c r="M9" s="462"/>
      <c r="N9" s="463">
        <f>SUM(N7:N8)</f>
        <v>0</v>
      </c>
      <c r="O9" s="463">
        <f>SUM(O7:O8)</f>
        <v>0</v>
      </c>
      <c r="P9" s="463">
        <f>SUM(P7:P8)</f>
        <v>0</v>
      </c>
      <c r="Q9" s="463">
        <f>SUM(Q7:Q8)</f>
        <v>0</v>
      </c>
      <c r="R9" s="463"/>
      <c r="S9" s="464"/>
      <c r="T9" s="463">
        <f>SUM(T7:T8)</f>
        <v>0</v>
      </c>
      <c r="U9" s="463">
        <f>SUM(U7:U8)</f>
        <v>0</v>
      </c>
      <c r="V9" s="463">
        <f>SUM(V7:V8)</f>
        <v>0</v>
      </c>
      <c r="W9" s="463">
        <f t="shared" ref="W9:AF9" si="1">SUM(W7:W8)</f>
        <v>0</v>
      </c>
      <c r="X9" s="465">
        <f t="shared" si="1"/>
        <v>0</v>
      </c>
      <c r="Y9" s="466">
        <f t="shared" si="1"/>
        <v>0</v>
      </c>
      <c r="Z9" s="466">
        <f t="shared" si="1"/>
        <v>0</v>
      </c>
      <c r="AA9" s="466">
        <f t="shared" si="1"/>
        <v>0</v>
      </c>
      <c r="AB9" s="466">
        <f t="shared" si="1"/>
        <v>0</v>
      </c>
      <c r="AC9" s="466">
        <f t="shared" si="1"/>
        <v>0</v>
      </c>
      <c r="AD9" s="466">
        <f t="shared" si="1"/>
        <v>0</v>
      </c>
      <c r="AE9" s="466">
        <f t="shared" si="1"/>
        <v>0</v>
      </c>
      <c r="AF9" s="466">
        <f t="shared" si="1"/>
        <v>0</v>
      </c>
      <c r="AG9" s="214"/>
      <c r="AH9" s="471" t="e">
        <f>AB9/(AB9+AE9+AF9)</f>
        <v>#DIV/0!</v>
      </c>
      <c r="AI9" s="174"/>
      <c r="AJ9" s="99"/>
      <c r="AK9" s="100" t="e">
        <f>SUM(AD9-AE9-#REF!-#REF!)</f>
        <v>#REF!</v>
      </c>
      <c r="AL9" s="101" t="e">
        <f>SUM(Q9-(AD9+X9))/Q9</f>
        <v>#DIV/0!</v>
      </c>
      <c r="AM9" s="57"/>
      <c r="AN9" s="381"/>
      <c r="AO9" s="382"/>
      <c r="AP9" s="383"/>
      <c r="AQ9" s="383"/>
    </row>
    <row r="10" spans="1:43" s="28" customFormat="1" ht="63" customHeight="1" x14ac:dyDescent="0.5">
      <c r="A10" s="215"/>
      <c r="B10" s="467"/>
      <c r="C10" s="467"/>
      <c r="D10" s="467"/>
      <c r="E10" s="467"/>
      <c r="F10" s="467"/>
      <c r="G10" s="467"/>
      <c r="H10" s="467"/>
      <c r="I10" s="467"/>
      <c r="J10" s="461" t="s">
        <v>70</v>
      </c>
      <c r="K10" s="468"/>
      <c r="L10" s="468"/>
      <c r="M10" s="468"/>
      <c r="N10" s="463">
        <v>0</v>
      </c>
      <c r="O10" s="463">
        <f>SUM(O9)</f>
        <v>0</v>
      </c>
      <c r="P10" s="463">
        <f>SUM(P9)</f>
        <v>0</v>
      </c>
      <c r="Q10" s="463">
        <f>SUM(Q9)</f>
        <v>0</v>
      </c>
      <c r="R10" s="463"/>
      <c r="S10" s="464"/>
      <c r="T10" s="463">
        <f>SUM(T9)</f>
        <v>0</v>
      </c>
      <c r="U10" s="463"/>
      <c r="V10" s="463">
        <f>SUM(V9)</f>
        <v>0</v>
      </c>
      <c r="W10" s="463">
        <f t="shared" ref="W10:AF10" si="2">SUM(W9)</f>
        <v>0</v>
      </c>
      <c r="X10" s="469">
        <f t="shared" si="2"/>
        <v>0</v>
      </c>
      <c r="Y10" s="470">
        <f t="shared" si="2"/>
        <v>0</v>
      </c>
      <c r="Z10" s="466">
        <f t="shared" si="2"/>
        <v>0</v>
      </c>
      <c r="AA10" s="466">
        <f t="shared" si="2"/>
        <v>0</v>
      </c>
      <c r="AB10" s="466">
        <f t="shared" si="2"/>
        <v>0</v>
      </c>
      <c r="AC10" s="466">
        <f t="shared" si="2"/>
        <v>0</v>
      </c>
      <c r="AD10" s="470">
        <f t="shared" si="2"/>
        <v>0</v>
      </c>
      <c r="AE10" s="470">
        <f t="shared" si="2"/>
        <v>0</v>
      </c>
      <c r="AF10" s="470">
        <f t="shared" si="2"/>
        <v>0</v>
      </c>
      <c r="AG10" s="218"/>
      <c r="AH10" s="471" t="e">
        <f>AB10/(AB10+AE10+AF10)</f>
        <v>#DIV/0!</v>
      </c>
      <c r="AI10" s="174"/>
      <c r="AJ10" s="99"/>
      <c r="AK10" s="100" t="e">
        <f>SUM(AD10-AE10-#REF!-#REF!)</f>
        <v>#REF!</v>
      </c>
      <c r="AL10" s="101" t="e">
        <f>SUM(Q10-(AD10+X10))/Q10</f>
        <v>#DIV/0!</v>
      </c>
      <c r="AM10" s="58"/>
      <c r="AN10" s="381"/>
      <c r="AO10" s="382"/>
      <c r="AP10" s="383"/>
      <c r="AQ10" s="383"/>
    </row>
    <row r="11" spans="1:43" s="29" customFormat="1" ht="37.5" customHeight="1" x14ac:dyDescent="0.3">
      <c r="A11" s="219" t="s">
        <v>53</v>
      </c>
      <c r="B11" s="219">
        <v>2</v>
      </c>
      <c r="C11" s="219">
        <v>0</v>
      </c>
      <c r="D11" s="219">
        <v>3</v>
      </c>
      <c r="E11" s="220">
        <v>50</v>
      </c>
      <c r="F11" s="220">
        <v>3</v>
      </c>
      <c r="G11" s="220"/>
      <c r="H11" s="220"/>
      <c r="I11" s="220"/>
      <c r="J11" s="207" t="s">
        <v>148</v>
      </c>
      <c r="K11" s="221"/>
      <c r="L11" s="221">
        <v>21561938</v>
      </c>
      <c r="M11" s="221"/>
      <c r="N11" s="222"/>
      <c r="O11" s="197"/>
      <c r="P11" s="222"/>
      <c r="Q11" s="222">
        <f>SUM(N11+O11-P11)</f>
        <v>0</v>
      </c>
      <c r="R11" s="197"/>
      <c r="S11" s="198"/>
      <c r="T11" s="197"/>
      <c r="U11" s="197"/>
      <c r="V11" s="197"/>
      <c r="W11" s="197"/>
      <c r="X11" s="200"/>
      <c r="Y11" s="201"/>
      <c r="Z11" s="202">
        <f>SUM(Q11-R11-T11-V11-W11-X11-Y11)</f>
        <v>0</v>
      </c>
      <c r="AA11" s="223"/>
      <c r="AB11" s="223"/>
      <c r="AC11" s="202"/>
      <c r="AD11" s="201">
        <f>SUM(Z11-AB11)</f>
        <v>0</v>
      </c>
      <c r="AE11" s="201"/>
      <c r="AF11" s="204">
        <f>SUM(AD11-AE11)</f>
        <v>0</v>
      </c>
      <c r="AG11" s="205">
        <f>SUM(R11+T11+V11+Y11+W11+AB11)</f>
        <v>0</v>
      </c>
      <c r="AH11" s="206" t="s">
        <v>35</v>
      </c>
      <c r="AI11" s="173"/>
      <c r="AJ11" s="96"/>
      <c r="AK11" s="97" t="e">
        <f>SUM(AD11-AE11-#REF!-#REF!)</f>
        <v>#REF!</v>
      </c>
      <c r="AL11" s="98" t="e">
        <f>SUM(AG11-AN11)/(AG11)</f>
        <v>#DIV/0!</v>
      </c>
      <c r="AM11" s="55"/>
      <c r="AN11" s="379"/>
      <c r="AO11" s="380"/>
      <c r="AP11" s="377"/>
      <c r="AQ11" s="377"/>
    </row>
    <row r="12" spans="1:43" s="29" customFormat="1" ht="35.25" customHeight="1" x14ac:dyDescent="0.3">
      <c r="A12" s="219" t="s">
        <v>53</v>
      </c>
      <c r="B12" s="219">
        <v>2</v>
      </c>
      <c r="C12" s="219">
        <v>0</v>
      </c>
      <c r="D12" s="219">
        <v>3</v>
      </c>
      <c r="E12" s="220">
        <v>50</v>
      </c>
      <c r="F12" s="220">
        <v>2</v>
      </c>
      <c r="G12" s="220">
        <v>0</v>
      </c>
      <c r="H12" s="220">
        <v>10</v>
      </c>
      <c r="I12" s="220"/>
      <c r="J12" s="207" t="s">
        <v>150</v>
      </c>
      <c r="K12" s="221"/>
      <c r="L12" s="221"/>
      <c r="M12" s="221"/>
      <c r="N12" s="222"/>
      <c r="O12" s="197"/>
      <c r="P12" s="222"/>
      <c r="Q12" s="222">
        <f>SUM(N12+O12-P12)</f>
        <v>0</v>
      </c>
      <c r="R12" s="197"/>
      <c r="S12" s="198"/>
      <c r="T12" s="197"/>
      <c r="U12" s="197"/>
      <c r="V12" s="197"/>
      <c r="W12" s="197"/>
      <c r="X12" s="200"/>
      <c r="Y12" s="201"/>
      <c r="Z12" s="202">
        <f>SUM(Q12-R12-T12-V12-W12-X12-Y12)</f>
        <v>0</v>
      </c>
      <c r="AA12" s="223"/>
      <c r="AB12" s="223"/>
      <c r="AC12" s="202"/>
      <c r="AD12" s="201">
        <f>SUM(Z12-AB12)</f>
        <v>0</v>
      </c>
      <c r="AE12" s="201"/>
      <c r="AF12" s="204">
        <f>SUM(AD12-AE12)</f>
        <v>0</v>
      </c>
      <c r="AG12" s="205">
        <f>SUM(R12+T12+V12+Y12+W12+AB12)</f>
        <v>0</v>
      </c>
      <c r="AH12" s="206" t="s">
        <v>35</v>
      </c>
      <c r="AI12" s="173"/>
      <c r="AJ12" s="96"/>
      <c r="AK12" s="97" t="e">
        <f>SUM(AD12-AE12-#REF!-#REF!)</f>
        <v>#REF!</v>
      </c>
      <c r="AL12" s="98" t="e">
        <f>SUM(AG12-AN12)/(AG12)</f>
        <v>#DIV/0!</v>
      </c>
      <c r="AM12" s="56"/>
      <c r="AN12" s="379"/>
      <c r="AO12" s="380"/>
      <c r="AP12" s="377"/>
      <c r="AQ12" s="378"/>
    </row>
    <row r="13" spans="1:43" s="29" customFormat="1" ht="50.25" customHeight="1" x14ac:dyDescent="0.3">
      <c r="A13" s="219"/>
      <c r="B13" s="220">
        <v>2</v>
      </c>
      <c r="C13" s="220">
        <v>0</v>
      </c>
      <c r="D13" s="220">
        <v>3</v>
      </c>
      <c r="E13" s="220">
        <v>51</v>
      </c>
      <c r="F13" s="220">
        <v>1</v>
      </c>
      <c r="G13" s="220">
        <v>0</v>
      </c>
      <c r="H13" s="220">
        <v>10</v>
      </c>
      <c r="I13" s="220"/>
      <c r="J13" s="207" t="s">
        <v>184</v>
      </c>
      <c r="K13" s="221"/>
      <c r="L13" s="221"/>
      <c r="M13" s="221"/>
      <c r="N13" s="222"/>
      <c r="O13" s="222"/>
      <c r="P13" s="222"/>
      <c r="Q13" s="222">
        <f>SUM(N13+O13-P13)</f>
        <v>0</v>
      </c>
      <c r="R13" s="197"/>
      <c r="S13" s="198"/>
      <c r="T13" s="197"/>
      <c r="U13" s="197"/>
      <c r="V13" s="197"/>
      <c r="W13" s="197"/>
      <c r="X13" s="200"/>
      <c r="Y13" s="201"/>
      <c r="Z13" s="202">
        <f>SUM(Q13-R13-T13-V13-W13-X13-Y13)</f>
        <v>0</v>
      </c>
      <c r="AA13" s="223"/>
      <c r="AB13" s="223"/>
      <c r="AC13" s="202"/>
      <c r="AD13" s="201">
        <f>SUM(Z13-AB13)</f>
        <v>0</v>
      </c>
      <c r="AE13" s="201"/>
      <c r="AF13" s="201">
        <f>SUM(AD13-AE13)</f>
        <v>0</v>
      </c>
      <c r="AG13" s="205">
        <f>SUM(R13+T13+V13+Y13+W13+AB13)</f>
        <v>0</v>
      </c>
      <c r="AH13" s="206" t="s">
        <v>35</v>
      </c>
      <c r="AI13" s="173"/>
      <c r="AJ13" s="96"/>
      <c r="AK13" s="97" t="e">
        <f>SUM(AD13-AE13-#REF!-#REF!)</f>
        <v>#REF!</v>
      </c>
      <c r="AL13" s="98" t="e">
        <f>SUM(AG13-AN13)/(AG13)</f>
        <v>#DIV/0!</v>
      </c>
      <c r="AM13" s="56"/>
      <c r="AN13" s="379"/>
      <c r="AO13" s="380"/>
      <c r="AP13" s="377"/>
      <c r="AQ13" s="378"/>
    </row>
    <row r="14" spans="1:43" s="28" customFormat="1" ht="44.25" customHeight="1" x14ac:dyDescent="0.5">
      <c r="A14" s="193" t="s">
        <v>53</v>
      </c>
      <c r="B14" s="210">
        <v>2</v>
      </c>
      <c r="C14" s="210">
        <v>0</v>
      </c>
      <c r="D14" s="210">
        <v>3</v>
      </c>
      <c r="E14" s="224"/>
      <c r="F14" s="224"/>
      <c r="G14" s="224"/>
      <c r="H14" s="224"/>
      <c r="I14" s="224"/>
      <c r="J14" s="211" t="s">
        <v>151</v>
      </c>
      <c r="K14" s="216"/>
      <c r="L14" s="216"/>
      <c r="M14" s="216"/>
      <c r="N14" s="212">
        <f t="shared" ref="N14:Z14" si="3">SUM(N11:N13)</f>
        <v>0</v>
      </c>
      <c r="O14" s="212">
        <f t="shared" si="3"/>
        <v>0</v>
      </c>
      <c r="P14" s="212">
        <f t="shared" si="3"/>
        <v>0</v>
      </c>
      <c r="Q14" s="212">
        <f t="shared" si="3"/>
        <v>0</v>
      </c>
      <c r="R14" s="212">
        <f t="shared" si="3"/>
        <v>0</v>
      </c>
      <c r="S14" s="212">
        <f t="shared" si="3"/>
        <v>0</v>
      </c>
      <c r="T14" s="212">
        <f t="shared" si="3"/>
        <v>0</v>
      </c>
      <c r="U14" s="212">
        <f t="shared" si="3"/>
        <v>0</v>
      </c>
      <c r="V14" s="212">
        <f t="shared" si="3"/>
        <v>0</v>
      </c>
      <c r="W14" s="212">
        <f t="shared" si="3"/>
        <v>0</v>
      </c>
      <c r="X14" s="213">
        <f>SUM(X11:X13)</f>
        <v>0</v>
      </c>
      <c r="Y14" s="213">
        <f t="shared" si="3"/>
        <v>0</v>
      </c>
      <c r="Z14" s="213">
        <f t="shared" si="3"/>
        <v>0</v>
      </c>
      <c r="AA14" s="225"/>
      <c r="AB14" s="225"/>
      <c r="AC14" s="225">
        <f t="shared" si="0"/>
        <v>0</v>
      </c>
      <c r="AD14" s="217">
        <f>SUM(AD11:AD12)</f>
        <v>0</v>
      </c>
      <c r="AE14" s="217"/>
      <c r="AF14" s="217">
        <f>SUM(AF11:AF12)</f>
        <v>0</v>
      </c>
      <c r="AG14" s="218"/>
      <c r="AH14" s="471" t="s">
        <v>35</v>
      </c>
      <c r="AI14" s="102"/>
      <c r="AJ14" s="103"/>
      <c r="AK14" s="104" t="e">
        <f>SUM(AD14-AE14-#REF!+#REF!)</f>
        <v>#REF!</v>
      </c>
      <c r="AL14" s="101" t="e">
        <f>SUM(Q14-(AD14+X14))/Q14</f>
        <v>#DIV/0!</v>
      </c>
      <c r="AM14" s="58"/>
      <c r="AN14" s="381"/>
      <c r="AO14" s="384"/>
      <c r="AP14" s="383"/>
      <c r="AQ14" s="383"/>
    </row>
    <row r="15" spans="1:43" s="29" customFormat="1" ht="26" x14ac:dyDescent="0.5">
      <c r="A15" s="219" t="s">
        <v>53</v>
      </c>
      <c r="B15" s="219">
        <v>2</v>
      </c>
      <c r="C15" s="219">
        <v>0</v>
      </c>
      <c r="D15" s="219">
        <v>4</v>
      </c>
      <c r="E15" s="220"/>
      <c r="F15" s="220"/>
      <c r="G15" s="220"/>
      <c r="H15" s="220"/>
      <c r="I15" s="220"/>
      <c r="J15" s="226" t="s">
        <v>54</v>
      </c>
      <c r="K15" s="221"/>
      <c r="L15" s="221"/>
      <c r="M15" s="221"/>
      <c r="N15" s="227"/>
      <c r="O15" s="222"/>
      <c r="P15" s="222"/>
      <c r="Q15" s="222"/>
      <c r="R15" s="197"/>
      <c r="S15" s="198"/>
      <c r="T15" s="197"/>
      <c r="U15" s="197"/>
      <c r="V15" s="197"/>
      <c r="W15" s="197"/>
      <c r="X15" s="200"/>
      <c r="Y15" s="201"/>
      <c r="Z15" s="202"/>
      <c r="AA15" s="202"/>
      <c r="AB15" s="202"/>
      <c r="AC15" s="202">
        <f t="shared" si="0"/>
        <v>0</v>
      </c>
      <c r="AD15" s="201"/>
      <c r="AE15" s="201"/>
      <c r="AF15" s="201"/>
      <c r="AG15" s="205"/>
      <c r="AH15" s="228"/>
      <c r="AI15" s="175"/>
      <c r="AJ15" s="105"/>
      <c r="AK15" s="106" t="e">
        <f>SUM(AD15-AE15-#REF!+#REF!)</f>
        <v>#REF!</v>
      </c>
      <c r="AL15" s="107"/>
      <c r="AM15" s="59"/>
      <c r="AN15" s="385"/>
      <c r="AO15" s="386"/>
      <c r="AP15" s="377"/>
      <c r="AQ15" s="377"/>
    </row>
    <row r="16" spans="1:43" ht="8.25" customHeight="1" x14ac:dyDescent="0.5">
      <c r="A16" s="229"/>
      <c r="B16" s="229"/>
      <c r="C16" s="229"/>
      <c r="D16" s="229"/>
      <c r="E16" s="229"/>
      <c r="F16" s="229"/>
      <c r="G16" s="229"/>
      <c r="H16" s="229"/>
      <c r="I16" s="229"/>
      <c r="J16" s="230"/>
      <c r="K16" s="231"/>
      <c r="L16" s="231"/>
      <c r="M16" s="231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3"/>
      <c r="Z16" s="233"/>
      <c r="AA16" s="233"/>
      <c r="AB16" s="233"/>
      <c r="AC16" s="233"/>
      <c r="AD16" s="233"/>
      <c r="AE16" s="233"/>
      <c r="AF16" s="233"/>
      <c r="AG16" s="234"/>
      <c r="AH16" s="472"/>
      <c r="AI16" s="109"/>
      <c r="AJ16" s="109"/>
      <c r="AK16" s="110"/>
      <c r="AL16" s="108"/>
      <c r="AM16" s="60"/>
      <c r="AN16" s="381"/>
      <c r="AO16" s="387"/>
      <c r="AP16" s="383"/>
      <c r="AQ16" s="383"/>
    </row>
    <row r="17" spans="1:481" ht="8.25" customHeight="1" x14ac:dyDescent="0.5">
      <c r="A17" s="229"/>
      <c r="B17" s="229"/>
      <c r="C17" s="229"/>
      <c r="D17" s="229"/>
      <c r="E17" s="229"/>
      <c r="F17" s="229"/>
      <c r="G17" s="229"/>
      <c r="H17" s="229"/>
      <c r="I17" s="229"/>
      <c r="J17" s="230"/>
      <c r="K17" s="231"/>
      <c r="L17" s="231"/>
      <c r="M17" s="231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3"/>
      <c r="Z17" s="233"/>
      <c r="AA17" s="233"/>
      <c r="AB17" s="233"/>
      <c r="AC17" s="233"/>
      <c r="AD17" s="233"/>
      <c r="AE17" s="233"/>
      <c r="AF17" s="233"/>
      <c r="AG17" s="234"/>
      <c r="AH17" s="472"/>
      <c r="AI17" s="111"/>
      <c r="AJ17" s="111"/>
      <c r="AK17" s="113"/>
      <c r="AL17" s="112"/>
      <c r="AM17" s="60"/>
      <c r="AN17" s="381"/>
      <c r="AO17" s="387"/>
      <c r="AP17" s="383"/>
      <c r="AQ17" s="383"/>
    </row>
    <row r="18" spans="1:481" s="30" customFormat="1" ht="40.5" customHeight="1" x14ac:dyDescent="0.55000000000000004">
      <c r="A18" s="209"/>
      <c r="B18" s="635" t="s">
        <v>75</v>
      </c>
      <c r="C18" s="635"/>
      <c r="D18" s="635"/>
      <c r="E18" s="635"/>
      <c r="F18" s="635"/>
      <c r="G18" s="635"/>
      <c r="H18" s="635"/>
      <c r="I18" s="635"/>
      <c r="J18" s="635"/>
      <c r="K18" s="196"/>
      <c r="L18" s="196"/>
      <c r="M18" s="196"/>
      <c r="N18" s="197"/>
      <c r="O18" s="197"/>
      <c r="P18" s="235"/>
      <c r="Q18" s="235"/>
      <c r="R18" s="235"/>
      <c r="S18" s="235"/>
      <c r="T18" s="235"/>
      <c r="U18" s="235"/>
      <c r="V18" s="236"/>
      <c r="W18" s="236"/>
      <c r="X18" s="237">
        <f>SUM(U18)</f>
        <v>0</v>
      </c>
      <c r="Y18" s="236"/>
      <c r="Z18" s="236"/>
      <c r="AA18" s="238"/>
      <c r="AB18" s="236"/>
      <c r="AC18" s="236"/>
      <c r="AD18" s="236"/>
      <c r="AE18" s="236"/>
      <c r="AF18" s="236"/>
      <c r="AG18" s="239"/>
      <c r="AH18" s="236"/>
      <c r="AI18" s="176"/>
      <c r="AJ18" s="125"/>
      <c r="AK18" s="147"/>
      <c r="AL18" s="148"/>
      <c r="AM18" s="59"/>
      <c r="AN18" s="388"/>
      <c r="AO18" s="389"/>
      <c r="AP18" s="390"/>
      <c r="AQ18" s="390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</row>
    <row r="19" spans="1:481" s="30" customFormat="1" x14ac:dyDescent="0.55000000000000004">
      <c r="A19" s="240" t="s">
        <v>53</v>
      </c>
      <c r="B19" s="241">
        <v>2</v>
      </c>
      <c r="C19" s="241">
        <v>0</v>
      </c>
      <c r="D19" s="241">
        <v>4</v>
      </c>
      <c r="E19" s="241">
        <v>1</v>
      </c>
      <c r="F19" s="241">
        <v>6</v>
      </c>
      <c r="G19" s="193" t="s">
        <v>129</v>
      </c>
      <c r="H19" s="242">
        <v>10</v>
      </c>
      <c r="I19" s="242" t="s">
        <v>47</v>
      </c>
      <c r="J19" s="207" t="s">
        <v>137</v>
      </c>
      <c r="K19" s="196">
        <v>26312050</v>
      </c>
      <c r="L19" s="196">
        <v>100121585</v>
      </c>
      <c r="M19" s="196">
        <v>22000000</v>
      </c>
      <c r="N19" s="197"/>
      <c r="O19" s="197"/>
      <c r="P19" s="197"/>
      <c r="Q19" s="197">
        <f>SUM(N19+O19-P19)</f>
        <v>0</v>
      </c>
      <c r="R19" s="243"/>
      <c r="S19" s="244"/>
      <c r="T19" s="243"/>
      <c r="U19" s="243">
        <f>SUM(S19-T19)</f>
        <v>0</v>
      </c>
      <c r="V19" s="245"/>
      <c r="W19" s="245"/>
      <c r="X19" s="237">
        <f>SUM(U19)</f>
        <v>0</v>
      </c>
      <c r="Y19" s="237"/>
      <c r="Z19" s="245">
        <f>SUM(Q19-R19-T19-V19-W19-X19-Y19)</f>
        <v>0</v>
      </c>
      <c r="AA19" s="237"/>
      <c r="AB19" s="245"/>
      <c r="AC19" s="245">
        <f t="shared" si="0"/>
        <v>0</v>
      </c>
      <c r="AD19" s="237">
        <f t="shared" ref="AD19:AD57" si="4">SUM(Z19-AB19)</f>
        <v>0</v>
      </c>
      <c r="AE19" s="237"/>
      <c r="AF19" s="237">
        <f>SUM(AD19-AE19)</f>
        <v>0</v>
      </c>
      <c r="AG19" s="246">
        <f>SUM(R19+T19+V19+Y19+W19+AB19)</f>
        <v>0</v>
      </c>
      <c r="AH19" s="247"/>
      <c r="AI19" s="177"/>
      <c r="AJ19" s="149"/>
      <c r="AK19" s="150" t="e">
        <f>SUM(AD19-AE19-#REF!-#REF!)</f>
        <v>#REF!</v>
      </c>
      <c r="AL19" s="151" t="e">
        <f t="shared" ref="AL19:AL26" si="5">SUM(Q19-(AD19+X19))/Q19</f>
        <v>#DIV/0!</v>
      </c>
      <c r="AM19" s="55"/>
      <c r="AN19" s="388"/>
      <c r="AO19" s="391"/>
      <c r="AP19" s="390"/>
      <c r="AQ19" s="390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</row>
    <row r="20" spans="1:481" s="30" customFormat="1" x14ac:dyDescent="0.55000000000000004">
      <c r="A20" s="209" t="s">
        <v>53</v>
      </c>
      <c r="B20" s="193">
        <v>2</v>
      </c>
      <c r="C20" s="193">
        <v>0</v>
      </c>
      <c r="D20" s="193">
        <v>4</v>
      </c>
      <c r="E20" s="193">
        <v>1</v>
      </c>
      <c r="F20" s="193">
        <v>8</v>
      </c>
      <c r="G20" s="193" t="s">
        <v>129</v>
      </c>
      <c r="H20" s="242">
        <v>10</v>
      </c>
      <c r="I20" s="242" t="s">
        <v>47</v>
      </c>
      <c r="J20" s="248" t="s">
        <v>76</v>
      </c>
      <c r="K20" s="196"/>
      <c r="L20" s="196">
        <v>223529923</v>
      </c>
      <c r="M20" s="196">
        <v>36257167</v>
      </c>
      <c r="N20" s="249"/>
      <c r="O20" s="197"/>
      <c r="P20" s="197"/>
      <c r="Q20" s="197">
        <f t="shared" ref="Q20:Q25" si="6">SUM(N20+O20-P20)</f>
        <v>0</v>
      </c>
      <c r="R20" s="243"/>
      <c r="S20" s="244"/>
      <c r="T20" s="243"/>
      <c r="U20" s="243">
        <f>SUM(S20-T20)</f>
        <v>0</v>
      </c>
      <c r="V20" s="245"/>
      <c r="W20" s="245"/>
      <c r="X20" s="237">
        <f>SUM(U20)</f>
        <v>0</v>
      </c>
      <c r="Y20" s="237"/>
      <c r="Z20" s="245">
        <f>SUM(Q20-R20-T20-V20-W20-X20-Y20)</f>
        <v>0</v>
      </c>
      <c r="AA20" s="237"/>
      <c r="AB20" s="245"/>
      <c r="AC20" s="245">
        <f t="shared" si="0"/>
        <v>0</v>
      </c>
      <c r="AD20" s="237">
        <f t="shared" si="4"/>
        <v>0</v>
      </c>
      <c r="AE20" s="237"/>
      <c r="AF20" s="237">
        <f>SUM(AD20-AE20)</f>
        <v>0</v>
      </c>
      <c r="AG20" s="246">
        <f>SUM(R20+T20+V20+Y20+W20+AB20)</f>
        <v>0</v>
      </c>
      <c r="AH20" s="247"/>
      <c r="AI20" s="177"/>
      <c r="AJ20" s="149"/>
      <c r="AK20" s="150" t="e">
        <f>SUM(AD20-AE20-#REF!-#REF!)</f>
        <v>#REF!</v>
      </c>
      <c r="AL20" s="151" t="e">
        <f t="shared" si="5"/>
        <v>#DIV/0!</v>
      </c>
      <c r="AM20" s="55"/>
      <c r="AN20" s="388"/>
      <c r="AO20" s="391"/>
      <c r="AP20" s="390"/>
      <c r="AQ20" s="390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</row>
    <row r="21" spans="1:481" s="30" customFormat="1" ht="109.5" customHeight="1" x14ac:dyDescent="0.55000000000000004">
      <c r="A21" s="209" t="s">
        <v>53</v>
      </c>
      <c r="B21" s="193">
        <v>2</v>
      </c>
      <c r="C21" s="193">
        <v>0</v>
      </c>
      <c r="D21" s="193">
        <v>4</v>
      </c>
      <c r="E21" s="193">
        <v>1</v>
      </c>
      <c r="F21" s="193">
        <v>25</v>
      </c>
      <c r="G21" s="193" t="s">
        <v>129</v>
      </c>
      <c r="H21" s="242">
        <v>10</v>
      </c>
      <c r="I21" s="242" t="s">
        <v>47</v>
      </c>
      <c r="J21" s="207" t="s">
        <v>196</v>
      </c>
      <c r="K21" s="196">
        <v>162900</v>
      </c>
      <c r="L21" s="196">
        <v>12093007</v>
      </c>
      <c r="M21" s="196">
        <v>438400</v>
      </c>
      <c r="N21" s="249"/>
      <c r="O21" s="197"/>
      <c r="P21" s="197"/>
      <c r="Q21" s="197">
        <f t="shared" si="6"/>
        <v>0</v>
      </c>
      <c r="R21" s="243"/>
      <c r="S21" s="243">
        <v>0</v>
      </c>
      <c r="T21" s="243"/>
      <c r="U21" s="243">
        <f>SUM(S21-T21)</f>
        <v>0</v>
      </c>
      <c r="V21" s="245"/>
      <c r="W21" s="245"/>
      <c r="X21" s="237">
        <f>SUM(U21)</f>
        <v>0</v>
      </c>
      <c r="Y21" s="237"/>
      <c r="Z21" s="245">
        <f>SUM(Q21-R21-T21-V21-W21-X21-Y21)</f>
        <v>0</v>
      </c>
      <c r="AA21" s="250"/>
      <c r="AB21" s="245"/>
      <c r="AC21" s="245">
        <f t="shared" si="0"/>
        <v>0</v>
      </c>
      <c r="AD21" s="237">
        <f t="shared" si="4"/>
        <v>0</v>
      </c>
      <c r="AE21" s="237"/>
      <c r="AF21" s="237"/>
      <c r="AG21" s="246">
        <f>SUM(R21+T21+V21+Y21+W21+AB21)</f>
        <v>0</v>
      </c>
      <c r="AH21" s="247" t="e">
        <f>AB21/(AB21+AE21+AF21)</f>
        <v>#DIV/0!</v>
      </c>
      <c r="AI21" s="177"/>
      <c r="AJ21" s="149"/>
      <c r="AK21" s="150" t="e">
        <f>SUM(AD21-AE21-#REF!-#REF!)</f>
        <v>#REF!</v>
      </c>
      <c r="AL21" s="151" t="e">
        <f t="shared" si="5"/>
        <v>#DIV/0!</v>
      </c>
      <c r="AM21" s="55"/>
      <c r="AN21" s="388"/>
      <c r="AO21" s="391"/>
      <c r="AP21" s="390"/>
      <c r="AQ21" s="390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</row>
    <row r="22" spans="1:481" s="30" customFormat="1" ht="45" customHeight="1" x14ac:dyDescent="0.55000000000000004">
      <c r="A22" s="209" t="s">
        <v>53</v>
      </c>
      <c r="B22" s="193">
        <v>2</v>
      </c>
      <c r="C22" s="193">
        <v>0</v>
      </c>
      <c r="D22" s="193">
        <v>4</v>
      </c>
      <c r="E22" s="193">
        <v>1</v>
      </c>
      <c r="F22" s="193">
        <v>26</v>
      </c>
      <c r="G22" s="193" t="s">
        <v>129</v>
      </c>
      <c r="H22" s="242">
        <v>10</v>
      </c>
      <c r="I22" s="242" t="s">
        <v>47</v>
      </c>
      <c r="J22" s="207" t="s">
        <v>144</v>
      </c>
      <c r="K22" s="196">
        <v>16357798</v>
      </c>
      <c r="L22" s="196"/>
      <c r="M22" s="196"/>
      <c r="N22" s="197"/>
      <c r="O22" s="197"/>
      <c r="P22" s="197"/>
      <c r="Q22" s="197">
        <f t="shared" si="6"/>
        <v>0</v>
      </c>
      <c r="R22" s="243"/>
      <c r="S22" s="243">
        <v>0</v>
      </c>
      <c r="T22" s="243"/>
      <c r="U22" s="243">
        <f>SUM(S22-T22)</f>
        <v>0</v>
      </c>
      <c r="V22" s="245"/>
      <c r="W22" s="245"/>
      <c r="X22" s="237">
        <f>SUM(U22)</f>
        <v>0</v>
      </c>
      <c r="Y22" s="237"/>
      <c r="Z22" s="245">
        <f>SUM(Q22-R22-T22-V22-W22-X22-Y22)</f>
        <v>0</v>
      </c>
      <c r="AA22" s="237"/>
      <c r="AB22" s="245"/>
      <c r="AC22" s="245">
        <f t="shared" si="0"/>
        <v>0</v>
      </c>
      <c r="AD22" s="237">
        <f t="shared" si="4"/>
        <v>0</v>
      </c>
      <c r="AE22" s="237"/>
      <c r="AF22" s="237">
        <f>SUM(AD22-AE22)</f>
        <v>0</v>
      </c>
      <c r="AG22" s="246">
        <f>SUM(R22+T22+V22+Y22+W22+AB22)</f>
        <v>0</v>
      </c>
      <c r="AH22" s="247"/>
      <c r="AI22" s="177"/>
      <c r="AJ22" s="149"/>
      <c r="AK22" s="150" t="e">
        <f>SUM(AD22-AE22-#REF!-#REF!)</f>
        <v>#REF!</v>
      </c>
      <c r="AL22" s="151" t="e">
        <f t="shared" si="5"/>
        <v>#DIV/0!</v>
      </c>
      <c r="AM22" s="55"/>
      <c r="AN22" s="392"/>
      <c r="AO22" s="391"/>
      <c r="AP22" s="390"/>
      <c r="AQ22" s="390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</row>
    <row r="23" spans="1:481" s="31" customFormat="1" x14ac:dyDescent="0.55000000000000004">
      <c r="A23" s="251"/>
      <c r="B23" s="251"/>
      <c r="C23" s="251"/>
      <c r="D23" s="251"/>
      <c r="E23" s="251"/>
      <c r="F23" s="251"/>
      <c r="G23" s="251"/>
      <c r="H23" s="252"/>
      <c r="I23" s="252"/>
      <c r="J23" s="253" t="s">
        <v>114</v>
      </c>
      <c r="K23" s="254">
        <f t="shared" ref="K23:P23" si="7">SUM(K19:K22)</f>
        <v>42832748</v>
      </c>
      <c r="L23" s="254">
        <f t="shared" si="7"/>
        <v>335744515</v>
      </c>
      <c r="M23" s="254">
        <f t="shared" si="7"/>
        <v>58695567</v>
      </c>
      <c r="N23" s="255">
        <f t="shared" si="7"/>
        <v>0</v>
      </c>
      <c r="O23" s="255">
        <f t="shared" si="7"/>
        <v>0</v>
      </c>
      <c r="P23" s="255">
        <f t="shared" si="7"/>
        <v>0</v>
      </c>
      <c r="Q23" s="255">
        <f t="shared" si="6"/>
        <v>0</v>
      </c>
      <c r="R23" s="256">
        <f t="shared" ref="R23:AF23" si="8">SUM(R19:R22)</f>
        <v>0</v>
      </c>
      <c r="S23" s="256">
        <f t="shared" si="8"/>
        <v>0</v>
      </c>
      <c r="T23" s="256">
        <f t="shared" si="8"/>
        <v>0</v>
      </c>
      <c r="U23" s="256">
        <f t="shared" si="8"/>
        <v>0</v>
      </c>
      <c r="V23" s="257">
        <f t="shared" si="8"/>
        <v>0</v>
      </c>
      <c r="W23" s="257">
        <f t="shared" si="8"/>
        <v>0</v>
      </c>
      <c r="X23" s="257">
        <f t="shared" si="8"/>
        <v>0</v>
      </c>
      <c r="Y23" s="257">
        <f t="shared" si="8"/>
        <v>0</v>
      </c>
      <c r="Z23" s="257">
        <f t="shared" si="8"/>
        <v>0</v>
      </c>
      <c r="AA23" s="257">
        <f t="shared" si="8"/>
        <v>0</v>
      </c>
      <c r="AB23" s="257">
        <f t="shared" si="8"/>
        <v>0</v>
      </c>
      <c r="AC23" s="257">
        <f t="shared" si="8"/>
        <v>0</v>
      </c>
      <c r="AD23" s="257">
        <f t="shared" si="8"/>
        <v>0</v>
      </c>
      <c r="AE23" s="257">
        <f t="shared" si="8"/>
        <v>0</v>
      </c>
      <c r="AF23" s="257">
        <f t="shared" si="8"/>
        <v>0</v>
      </c>
      <c r="AG23" s="258"/>
      <c r="AH23" s="473" t="e">
        <f>AB23/(AB23+AE23+AF23)</f>
        <v>#DIV/0!</v>
      </c>
      <c r="AI23" s="178"/>
      <c r="AJ23" s="52"/>
      <c r="AK23" s="154" t="e">
        <f>SUM(AD23-AE23-#REF!-#REF!)</f>
        <v>#REF!</v>
      </c>
      <c r="AL23" s="155" t="e">
        <f t="shared" si="5"/>
        <v>#DIV/0!</v>
      </c>
      <c r="AM23" s="58"/>
      <c r="AN23" s="393"/>
      <c r="AO23" s="394"/>
      <c r="AP23" s="395"/>
      <c r="AQ23" s="395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</row>
    <row r="24" spans="1:481" s="30" customFormat="1" ht="38.25" customHeight="1" x14ac:dyDescent="0.55000000000000004">
      <c r="A24" s="209" t="s">
        <v>53</v>
      </c>
      <c r="B24" s="193">
        <v>2</v>
      </c>
      <c r="C24" s="193">
        <v>0</v>
      </c>
      <c r="D24" s="193">
        <v>4</v>
      </c>
      <c r="E24" s="193">
        <v>2</v>
      </c>
      <c r="F24" s="193">
        <v>2</v>
      </c>
      <c r="G24" s="193" t="s">
        <v>129</v>
      </c>
      <c r="H24" s="242">
        <v>10</v>
      </c>
      <c r="I24" s="242" t="s">
        <v>47</v>
      </c>
      <c r="J24" s="207" t="s">
        <v>145</v>
      </c>
      <c r="K24" s="196">
        <v>23500000</v>
      </c>
      <c r="L24" s="196"/>
      <c r="M24" s="196"/>
      <c r="N24" s="197"/>
      <c r="O24" s="197"/>
      <c r="P24" s="197"/>
      <c r="Q24" s="197">
        <f t="shared" si="6"/>
        <v>0</v>
      </c>
      <c r="R24" s="243"/>
      <c r="S24" s="243"/>
      <c r="T24" s="243"/>
      <c r="U24" s="243"/>
      <c r="V24" s="245"/>
      <c r="W24" s="245"/>
      <c r="X24" s="237">
        <f>SUM(U24)</f>
        <v>0</v>
      </c>
      <c r="Y24" s="237"/>
      <c r="Z24" s="245">
        <f>SUM(Q24-R24-T24-V24-W24-X24-Y24)</f>
        <v>0</v>
      </c>
      <c r="AA24" s="237"/>
      <c r="AB24" s="245"/>
      <c r="AC24" s="245">
        <f t="shared" si="0"/>
        <v>0</v>
      </c>
      <c r="AD24" s="237">
        <f t="shared" si="4"/>
        <v>0</v>
      </c>
      <c r="AE24" s="237"/>
      <c r="AF24" s="237">
        <f>SUM(AD24-AE24)</f>
        <v>0</v>
      </c>
      <c r="AG24" s="246">
        <f>SUM(R24+T24+V24+Y24+W24+AB24)</f>
        <v>0</v>
      </c>
      <c r="AH24" s="247"/>
      <c r="AI24" s="177"/>
      <c r="AJ24" s="149"/>
      <c r="AK24" s="150" t="e">
        <f>SUM(AD24-AE24-#REF!-#REF!)</f>
        <v>#REF!</v>
      </c>
      <c r="AL24" s="151" t="e">
        <f t="shared" si="5"/>
        <v>#DIV/0!</v>
      </c>
      <c r="AM24" s="55"/>
      <c r="AN24" s="396"/>
      <c r="AO24" s="397"/>
      <c r="AP24" s="390"/>
      <c r="AQ24" s="398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</row>
    <row r="25" spans="1:481" s="30" customFormat="1" x14ac:dyDescent="0.55000000000000004">
      <c r="A25" s="209" t="s">
        <v>53</v>
      </c>
      <c r="B25" s="193">
        <v>2</v>
      </c>
      <c r="C25" s="193">
        <v>0</v>
      </c>
      <c r="D25" s="193">
        <v>4</v>
      </c>
      <c r="E25" s="193">
        <v>2</v>
      </c>
      <c r="F25" s="193">
        <v>2</v>
      </c>
      <c r="G25" s="193" t="s">
        <v>129</v>
      </c>
      <c r="H25" s="242">
        <v>10</v>
      </c>
      <c r="I25" s="242" t="s">
        <v>47</v>
      </c>
      <c r="J25" s="207" t="s">
        <v>138</v>
      </c>
      <c r="K25" s="196">
        <v>3540146</v>
      </c>
      <c r="L25" s="196">
        <v>12221424.199999999</v>
      </c>
      <c r="M25" s="196"/>
      <c r="N25" s="197"/>
      <c r="O25" s="197"/>
      <c r="P25" s="197"/>
      <c r="Q25" s="197">
        <f t="shared" si="6"/>
        <v>0</v>
      </c>
      <c r="R25" s="243"/>
      <c r="S25" s="243"/>
      <c r="T25" s="243"/>
      <c r="U25" s="243"/>
      <c r="V25" s="245"/>
      <c r="W25" s="245"/>
      <c r="X25" s="237">
        <f>SUM(U25)</f>
        <v>0</v>
      </c>
      <c r="Y25" s="237"/>
      <c r="Z25" s="245">
        <f>SUM(Q25-R25-T25-V25-W25-X25-Y25)</f>
        <v>0</v>
      </c>
      <c r="AA25" s="237"/>
      <c r="AB25" s="245"/>
      <c r="AC25" s="245">
        <f t="shared" si="0"/>
        <v>0</v>
      </c>
      <c r="AD25" s="237">
        <f t="shared" si="4"/>
        <v>0</v>
      </c>
      <c r="AE25" s="237"/>
      <c r="AF25" s="237">
        <f>SUM(AD25-AE25)</f>
        <v>0</v>
      </c>
      <c r="AG25" s="246">
        <f>SUM(R25+T25+V25+Y25+W25+AB25)</f>
        <v>0</v>
      </c>
      <c r="AH25" s="247"/>
      <c r="AI25" s="177"/>
      <c r="AJ25" s="149"/>
      <c r="AK25" s="150" t="e">
        <f>SUM(AD25-AE25-#REF!-#REF!)</f>
        <v>#REF!</v>
      </c>
      <c r="AL25" s="151" t="e">
        <f t="shared" si="5"/>
        <v>#DIV/0!</v>
      </c>
      <c r="AM25" s="55"/>
      <c r="AN25" s="396"/>
      <c r="AO25" s="397"/>
      <c r="AP25" s="390"/>
      <c r="AQ25" s="398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</row>
    <row r="26" spans="1:481" s="31" customFormat="1" x14ac:dyDescent="0.55000000000000004">
      <c r="A26" s="251"/>
      <c r="B26" s="251"/>
      <c r="C26" s="251"/>
      <c r="D26" s="251"/>
      <c r="E26" s="251"/>
      <c r="F26" s="251"/>
      <c r="G26" s="251"/>
      <c r="H26" s="252"/>
      <c r="I26" s="252"/>
      <c r="J26" s="253" t="s">
        <v>139</v>
      </c>
      <c r="K26" s="254">
        <f t="shared" ref="K26:Q26" si="9">SUM(K24:K25)</f>
        <v>27040146</v>
      </c>
      <c r="L26" s="254">
        <f t="shared" si="9"/>
        <v>12221424.199999999</v>
      </c>
      <c r="M26" s="254">
        <f t="shared" si="9"/>
        <v>0</v>
      </c>
      <c r="N26" s="255">
        <f t="shared" si="9"/>
        <v>0</v>
      </c>
      <c r="O26" s="255">
        <f t="shared" si="9"/>
        <v>0</v>
      </c>
      <c r="P26" s="255">
        <f t="shared" si="9"/>
        <v>0</v>
      </c>
      <c r="Q26" s="255">
        <f t="shared" si="9"/>
        <v>0</v>
      </c>
      <c r="R26" s="259"/>
      <c r="S26" s="259">
        <f t="shared" ref="S26:Z26" si="10">SUM(S24:S25)</f>
        <v>0</v>
      </c>
      <c r="T26" s="259">
        <f t="shared" si="10"/>
        <v>0</v>
      </c>
      <c r="U26" s="259">
        <f t="shared" si="10"/>
        <v>0</v>
      </c>
      <c r="V26" s="257">
        <f t="shared" si="10"/>
        <v>0</v>
      </c>
      <c r="W26" s="257">
        <f t="shared" si="10"/>
        <v>0</v>
      </c>
      <c r="X26" s="257">
        <f t="shared" si="10"/>
        <v>0</v>
      </c>
      <c r="Y26" s="260">
        <f t="shared" si="10"/>
        <v>0</v>
      </c>
      <c r="Z26" s="260">
        <f t="shared" si="10"/>
        <v>0</v>
      </c>
      <c r="AA26" s="257">
        <f>SUM(AA24:AA25)</f>
        <v>0</v>
      </c>
      <c r="AB26" s="257">
        <f>SUM(AB24:AB25)</f>
        <v>0</v>
      </c>
      <c r="AC26" s="257">
        <f t="shared" si="0"/>
        <v>0</v>
      </c>
      <c r="AD26" s="260">
        <f>SUM(AD24:AD25)</f>
        <v>0</v>
      </c>
      <c r="AE26" s="260">
        <f>SUM(AE24:AE25)</f>
        <v>0</v>
      </c>
      <c r="AF26" s="260">
        <f>SUM(AF24:AF25)</f>
        <v>0</v>
      </c>
      <c r="AG26" s="258"/>
      <c r="AH26" s="473">
        <v>0</v>
      </c>
      <c r="AI26" s="178"/>
      <c r="AJ26" s="52"/>
      <c r="AK26" s="154" t="e">
        <f>SUM(AD26-AE26-#REF!-#REF!)</f>
        <v>#REF!</v>
      </c>
      <c r="AL26" s="155" t="e">
        <f t="shared" si="5"/>
        <v>#DIV/0!</v>
      </c>
      <c r="AM26" s="58"/>
      <c r="AN26" s="393"/>
      <c r="AO26" s="394"/>
      <c r="AP26" s="395"/>
      <c r="AQ26" s="395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</row>
    <row r="27" spans="1:481" s="30" customFormat="1" ht="39.75" customHeight="1" x14ac:dyDescent="0.55000000000000004">
      <c r="A27" s="209"/>
      <c r="B27" s="635" t="s">
        <v>103</v>
      </c>
      <c r="C27" s="635"/>
      <c r="D27" s="635"/>
      <c r="E27" s="635"/>
      <c r="F27" s="635"/>
      <c r="G27" s="635"/>
      <c r="H27" s="635"/>
      <c r="I27" s="635"/>
      <c r="J27" s="635"/>
      <c r="K27" s="242"/>
      <c r="L27" s="242"/>
      <c r="M27" s="242"/>
      <c r="N27" s="262"/>
      <c r="O27" s="262"/>
      <c r="P27" s="262"/>
      <c r="Q27" s="262"/>
      <c r="R27" s="263"/>
      <c r="S27" s="263"/>
      <c r="T27" s="263"/>
      <c r="U27" s="263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46"/>
      <c r="AH27" s="247"/>
      <c r="AI27" s="179"/>
      <c r="AJ27" s="149"/>
      <c r="AK27" s="150" t="e">
        <f>SUM(AD27-AE27-#REF!-#REF!)</f>
        <v>#REF!</v>
      </c>
      <c r="AL27" s="156"/>
      <c r="AM27" s="59"/>
      <c r="AN27" s="388"/>
      <c r="AO27" s="389"/>
      <c r="AP27" s="390"/>
      <c r="AQ27" s="390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</row>
    <row r="28" spans="1:481" s="32" customFormat="1" x14ac:dyDescent="0.55000000000000004">
      <c r="A28" s="265" t="s">
        <v>53</v>
      </c>
      <c r="B28" s="193">
        <v>2</v>
      </c>
      <c r="C28" s="193">
        <v>0</v>
      </c>
      <c r="D28" s="193">
        <v>4</v>
      </c>
      <c r="E28" s="193">
        <v>4</v>
      </c>
      <c r="F28" s="193">
        <v>1</v>
      </c>
      <c r="G28" s="193" t="s">
        <v>129</v>
      </c>
      <c r="H28" s="242">
        <v>10</v>
      </c>
      <c r="I28" s="242" t="s">
        <v>47</v>
      </c>
      <c r="J28" s="248" t="s">
        <v>104</v>
      </c>
      <c r="K28" s="196">
        <v>47820000</v>
      </c>
      <c r="L28" s="196">
        <v>33224716</v>
      </c>
      <c r="M28" s="196">
        <v>39200000</v>
      </c>
      <c r="N28" s="249"/>
      <c r="O28" s="197"/>
      <c r="P28" s="197"/>
      <c r="Q28" s="197">
        <f t="shared" ref="Q28:Q36" si="11">SUM(N28+O28-P28)</f>
        <v>0</v>
      </c>
      <c r="R28" s="243"/>
      <c r="S28" s="243"/>
      <c r="T28" s="243"/>
      <c r="U28" s="243"/>
      <c r="V28" s="245"/>
      <c r="W28" s="245"/>
      <c r="X28" s="237">
        <f t="shared" ref="X28:X36" si="12">SUM(U28)</f>
        <v>0</v>
      </c>
      <c r="Y28" s="237"/>
      <c r="Z28" s="245">
        <f t="shared" ref="Z28:Z36" si="13">SUM(Q28-R28-T28-V28-W28-X28-Y28)</f>
        <v>0</v>
      </c>
      <c r="AA28" s="245"/>
      <c r="AB28" s="266"/>
      <c r="AC28" s="245">
        <f t="shared" si="0"/>
        <v>0</v>
      </c>
      <c r="AD28" s="267">
        <f t="shared" si="4"/>
        <v>0</v>
      </c>
      <c r="AE28" s="237"/>
      <c r="AF28" s="237">
        <f t="shared" ref="AF28:AF36" si="14">SUM(AD28-AE28)</f>
        <v>0</v>
      </c>
      <c r="AG28" s="246">
        <f t="shared" ref="AG28:AG36" si="15">SUM(R28+T28+V28+Y28+W28+AB28)</f>
        <v>0</v>
      </c>
      <c r="AH28" s="247" t="e">
        <f t="shared" ref="AH28:AH34" si="16">AB28/(AB28+AE28+AF28)</f>
        <v>#DIV/0!</v>
      </c>
      <c r="AI28" s="177"/>
      <c r="AJ28" s="149"/>
      <c r="AK28" s="150" t="e">
        <f>SUM(AD28-AE28-#REF!-#REF!)</f>
        <v>#REF!</v>
      </c>
      <c r="AL28" s="151" t="e">
        <f t="shared" ref="AL28:AL37" si="17">SUM(Q28-(AD28+X28))/Q28</f>
        <v>#DIV/0!</v>
      </c>
      <c r="AM28" s="55"/>
      <c r="AN28" s="388"/>
      <c r="AO28" s="391"/>
      <c r="AP28" s="390"/>
      <c r="AQ28" s="390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</row>
    <row r="29" spans="1:481" s="30" customFormat="1" ht="79.5" customHeight="1" x14ac:dyDescent="0.55000000000000004">
      <c r="A29" s="209" t="s">
        <v>53</v>
      </c>
      <c r="B29" s="193">
        <v>2</v>
      </c>
      <c r="C29" s="193">
        <v>0</v>
      </c>
      <c r="D29" s="193">
        <v>4</v>
      </c>
      <c r="E29" s="193">
        <v>4</v>
      </c>
      <c r="F29" s="193">
        <v>2</v>
      </c>
      <c r="G29" s="193" t="s">
        <v>129</v>
      </c>
      <c r="H29" s="242">
        <v>10</v>
      </c>
      <c r="I29" s="242" t="s">
        <v>47</v>
      </c>
      <c r="J29" s="248" t="s">
        <v>105</v>
      </c>
      <c r="K29" s="196">
        <v>16709800</v>
      </c>
      <c r="L29" s="196">
        <v>20291970</v>
      </c>
      <c r="M29" s="196">
        <v>15172027</v>
      </c>
      <c r="N29" s="249"/>
      <c r="O29" s="197"/>
      <c r="P29" s="197"/>
      <c r="Q29" s="197">
        <f t="shared" si="11"/>
        <v>0</v>
      </c>
      <c r="R29" s="243"/>
      <c r="S29" s="243"/>
      <c r="T29" s="243"/>
      <c r="U29" s="243"/>
      <c r="V29" s="245"/>
      <c r="W29" s="245"/>
      <c r="X29" s="237">
        <f t="shared" si="12"/>
        <v>0</v>
      </c>
      <c r="Y29" s="268"/>
      <c r="Z29" s="245">
        <f t="shared" si="13"/>
        <v>0</v>
      </c>
      <c r="AA29" s="245"/>
      <c r="AB29" s="245"/>
      <c r="AC29" s="245">
        <f t="shared" si="0"/>
        <v>0</v>
      </c>
      <c r="AD29" s="237">
        <f t="shared" si="4"/>
        <v>0</v>
      </c>
      <c r="AE29" s="237"/>
      <c r="AF29" s="237">
        <f t="shared" si="14"/>
        <v>0</v>
      </c>
      <c r="AG29" s="246">
        <f t="shared" si="15"/>
        <v>0</v>
      </c>
      <c r="AH29" s="247" t="e">
        <f t="shared" si="16"/>
        <v>#DIV/0!</v>
      </c>
      <c r="AI29" s="177"/>
      <c r="AJ29" s="149"/>
      <c r="AK29" s="150" t="e">
        <f>SUM(AD29-AE29-#REF!-#REF!)</f>
        <v>#REF!</v>
      </c>
      <c r="AL29" s="151" t="e">
        <f t="shared" si="17"/>
        <v>#DIV/0!</v>
      </c>
      <c r="AM29" s="55"/>
      <c r="AN29" s="392"/>
      <c r="AO29" s="391"/>
      <c r="AP29" s="390"/>
      <c r="AQ29" s="390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</row>
    <row r="30" spans="1:481" s="30" customFormat="1" ht="29.25" customHeight="1" x14ac:dyDescent="0.55000000000000004">
      <c r="A30" s="209" t="s">
        <v>53</v>
      </c>
      <c r="B30" s="193">
        <v>2</v>
      </c>
      <c r="C30" s="193">
        <v>0</v>
      </c>
      <c r="D30" s="193">
        <v>4</v>
      </c>
      <c r="E30" s="193">
        <v>4</v>
      </c>
      <c r="F30" s="193">
        <v>6</v>
      </c>
      <c r="G30" s="193" t="s">
        <v>129</v>
      </c>
      <c r="H30" s="242">
        <v>10</v>
      </c>
      <c r="I30" s="242" t="s">
        <v>47</v>
      </c>
      <c r="J30" s="248" t="s">
        <v>106</v>
      </c>
      <c r="K30" s="196">
        <v>0</v>
      </c>
      <c r="L30" s="196">
        <v>2504440</v>
      </c>
      <c r="M30" s="196"/>
      <c r="N30" s="249"/>
      <c r="O30" s="197"/>
      <c r="P30" s="197"/>
      <c r="Q30" s="197">
        <f t="shared" si="11"/>
        <v>0</v>
      </c>
      <c r="R30" s="197"/>
      <c r="S30" s="197"/>
      <c r="T30" s="197"/>
      <c r="U30" s="197"/>
      <c r="V30" s="245"/>
      <c r="W30" s="245"/>
      <c r="X30" s="237">
        <f t="shared" si="12"/>
        <v>0</v>
      </c>
      <c r="Y30" s="237"/>
      <c r="Z30" s="245">
        <f t="shared" si="13"/>
        <v>0</v>
      </c>
      <c r="AA30" s="245"/>
      <c r="AB30" s="245"/>
      <c r="AC30" s="245">
        <f t="shared" si="0"/>
        <v>0</v>
      </c>
      <c r="AD30" s="237">
        <f>SUM(Z30-AB30)</f>
        <v>0</v>
      </c>
      <c r="AE30" s="237"/>
      <c r="AF30" s="237">
        <f t="shared" si="14"/>
        <v>0</v>
      </c>
      <c r="AG30" s="246">
        <f t="shared" si="15"/>
        <v>0</v>
      </c>
      <c r="AH30" s="247" t="e">
        <f t="shared" si="16"/>
        <v>#DIV/0!</v>
      </c>
      <c r="AI30" s="177"/>
      <c r="AJ30" s="149"/>
      <c r="AK30" s="150" t="e">
        <f>SUM(AD30-AE30-#REF!-#REF!)</f>
        <v>#REF!</v>
      </c>
      <c r="AL30" s="151" t="e">
        <f t="shared" si="17"/>
        <v>#DIV/0!</v>
      </c>
      <c r="AM30" s="55"/>
      <c r="AN30" s="388"/>
      <c r="AO30" s="391"/>
      <c r="AP30" s="390"/>
      <c r="AQ30" s="390">
        <v>193000</v>
      </c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</row>
    <row r="31" spans="1:481" s="30" customFormat="1" ht="79.5" customHeight="1" x14ac:dyDescent="0.55000000000000004">
      <c r="A31" s="209" t="s">
        <v>53</v>
      </c>
      <c r="B31" s="193">
        <v>2</v>
      </c>
      <c r="C31" s="193">
        <v>0</v>
      </c>
      <c r="D31" s="193">
        <v>4</v>
      </c>
      <c r="E31" s="193">
        <v>4</v>
      </c>
      <c r="F31" s="193">
        <v>15</v>
      </c>
      <c r="G31" s="193" t="s">
        <v>129</v>
      </c>
      <c r="H31" s="242">
        <v>10</v>
      </c>
      <c r="I31" s="242" t="s">
        <v>47</v>
      </c>
      <c r="J31" s="248" t="s">
        <v>146</v>
      </c>
      <c r="K31" s="196">
        <v>81595684</v>
      </c>
      <c r="L31" s="196">
        <v>53324791</v>
      </c>
      <c r="M31" s="196">
        <v>41517993</v>
      </c>
      <c r="N31" s="249"/>
      <c r="O31" s="197"/>
      <c r="P31" s="197"/>
      <c r="Q31" s="197">
        <f t="shared" si="11"/>
        <v>0</v>
      </c>
      <c r="R31" s="243"/>
      <c r="S31" s="243"/>
      <c r="T31" s="269"/>
      <c r="U31" s="243">
        <f t="shared" ref="U31:U36" si="18">SUM(S31-T31)</f>
        <v>0</v>
      </c>
      <c r="V31" s="245"/>
      <c r="W31" s="245"/>
      <c r="X31" s="237">
        <f t="shared" si="12"/>
        <v>0</v>
      </c>
      <c r="Y31" s="270"/>
      <c r="Z31" s="245">
        <f t="shared" si="13"/>
        <v>0</v>
      </c>
      <c r="AA31" s="245"/>
      <c r="AB31" s="271"/>
      <c r="AC31" s="245">
        <f t="shared" si="0"/>
        <v>0</v>
      </c>
      <c r="AD31" s="237">
        <f t="shared" si="4"/>
        <v>0</v>
      </c>
      <c r="AE31" s="237"/>
      <c r="AF31" s="237">
        <f t="shared" si="14"/>
        <v>0</v>
      </c>
      <c r="AG31" s="246">
        <f t="shared" si="15"/>
        <v>0</v>
      </c>
      <c r="AH31" s="247" t="e">
        <f t="shared" si="16"/>
        <v>#DIV/0!</v>
      </c>
      <c r="AI31" s="177"/>
      <c r="AJ31" s="149"/>
      <c r="AK31" s="150" t="e">
        <f>SUM(AD31-AE31-#REF!-#REF!)</f>
        <v>#REF!</v>
      </c>
      <c r="AL31" s="151" t="e">
        <f t="shared" si="17"/>
        <v>#DIV/0!</v>
      </c>
      <c r="AM31" s="55"/>
      <c r="AN31" s="392" t="s">
        <v>215</v>
      </c>
      <c r="AO31" s="391"/>
      <c r="AP31" s="399"/>
      <c r="AQ31" s="390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</row>
    <row r="32" spans="1:481" s="30" customFormat="1" x14ac:dyDescent="0.55000000000000004">
      <c r="A32" s="209" t="s">
        <v>53</v>
      </c>
      <c r="B32" s="193">
        <v>2</v>
      </c>
      <c r="C32" s="193">
        <v>0</v>
      </c>
      <c r="D32" s="193">
        <v>4</v>
      </c>
      <c r="E32" s="193">
        <v>4</v>
      </c>
      <c r="F32" s="193">
        <v>17</v>
      </c>
      <c r="G32" s="193" t="s">
        <v>129</v>
      </c>
      <c r="H32" s="242">
        <v>10</v>
      </c>
      <c r="I32" s="242" t="s">
        <v>47</v>
      </c>
      <c r="J32" s="248" t="s">
        <v>107</v>
      </c>
      <c r="K32" s="196">
        <v>5851314</v>
      </c>
      <c r="L32" s="196">
        <v>19552811.359999999</v>
      </c>
      <c r="M32" s="196"/>
      <c r="N32" s="197"/>
      <c r="O32" s="197"/>
      <c r="P32" s="197"/>
      <c r="Q32" s="197">
        <f t="shared" si="11"/>
        <v>0</v>
      </c>
      <c r="R32" s="243"/>
      <c r="S32" s="243"/>
      <c r="T32" s="269"/>
      <c r="U32" s="243">
        <f t="shared" si="18"/>
        <v>0</v>
      </c>
      <c r="V32" s="245"/>
      <c r="W32" s="245"/>
      <c r="X32" s="237">
        <f t="shared" si="12"/>
        <v>0</v>
      </c>
      <c r="Y32" s="237"/>
      <c r="Z32" s="245">
        <f t="shared" si="13"/>
        <v>0</v>
      </c>
      <c r="AA32" s="245"/>
      <c r="AB32" s="245"/>
      <c r="AC32" s="245">
        <f t="shared" si="0"/>
        <v>0</v>
      </c>
      <c r="AD32" s="237">
        <f t="shared" si="4"/>
        <v>0</v>
      </c>
      <c r="AE32" s="237"/>
      <c r="AF32" s="237">
        <f t="shared" si="14"/>
        <v>0</v>
      </c>
      <c r="AG32" s="246">
        <f t="shared" si="15"/>
        <v>0</v>
      </c>
      <c r="AH32" s="247"/>
      <c r="AI32" s="177"/>
      <c r="AJ32" s="149"/>
      <c r="AK32" s="150" t="e">
        <f>SUM(AD32-AE32-#REF!-#REF!)</f>
        <v>#REF!</v>
      </c>
      <c r="AL32" s="151" t="e">
        <f t="shared" si="17"/>
        <v>#DIV/0!</v>
      </c>
      <c r="AM32" s="55"/>
      <c r="AN32" s="388"/>
      <c r="AO32" s="391"/>
      <c r="AP32" s="390"/>
      <c r="AQ32" s="390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</row>
    <row r="33" spans="1:481" s="30" customFormat="1" ht="51.75" customHeight="1" x14ac:dyDescent="0.55000000000000004">
      <c r="A33" s="209" t="s">
        <v>53</v>
      </c>
      <c r="B33" s="193">
        <v>2</v>
      </c>
      <c r="C33" s="193">
        <v>0</v>
      </c>
      <c r="D33" s="193">
        <v>4</v>
      </c>
      <c r="E33" s="193">
        <v>4</v>
      </c>
      <c r="F33" s="193">
        <v>18</v>
      </c>
      <c r="G33" s="193" t="s">
        <v>129</v>
      </c>
      <c r="H33" s="242">
        <v>10</v>
      </c>
      <c r="I33" s="242" t="s">
        <v>47</v>
      </c>
      <c r="J33" s="248" t="s">
        <v>108</v>
      </c>
      <c r="K33" s="196">
        <v>21568574.789999999</v>
      </c>
      <c r="L33" s="196">
        <v>30327391.84</v>
      </c>
      <c r="M33" s="196"/>
      <c r="N33" s="197"/>
      <c r="O33" s="197"/>
      <c r="P33" s="197"/>
      <c r="Q33" s="197">
        <f t="shared" si="11"/>
        <v>0</v>
      </c>
      <c r="R33" s="243"/>
      <c r="S33" s="272"/>
      <c r="T33" s="269"/>
      <c r="U33" s="243">
        <f t="shared" si="18"/>
        <v>0</v>
      </c>
      <c r="V33" s="245"/>
      <c r="W33" s="245"/>
      <c r="X33" s="237">
        <f t="shared" si="12"/>
        <v>0</v>
      </c>
      <c r="Y33" s="237"/>
      <c r="Z33" s="245">
        <f t="shared" si="13"/>
        <v>0</v>
      </c>
      <c r="AA33" s="245"/>
      <c r="AB33" s="245"/>
      <c r="AC33" s="245">
        <f t="shared" si="0"/>
        <v>0</v>
      </c>
      <c r="AD33" s="237">
        <f t="shared" si="4"/>
        <v>0</v>
      </c>
      <c r="AE33" s="237"/>
      <c r="AF33" s="237">
        <f t="shared" si="14"/>
        <v>0</v>
      </c>
      <c r="AG33" s="246">
        <f>SUM(R33+T33+V33+Y33+W33+AB33)</f>
        <v>0</v>
      </c>
      <c r="AH33" s="247" t="e">
        <f t="shared" si="16"/>
        <v>#DIV/0!</v>
      </c>
      <c r="AI33" s="177"/>
      <c r="AJ33" s="149"/>
      <c r="AK33" s="150" t="e">
        <f>SUM(AD33-AE33-#REF!-#REF!)</f>
        <v>#REF!</v>
      </c>
      <c r="AL33" s="151" t="e">
        <f t="shared" si="17"/>
        <v>#DIV/0!</v>
      </c>
      <c r="AM33" s="55"/>
      <c r="AN33" s="388"/>
      <c r="AO33" s="391"/>
      <c r="AP33" s="390"/>
      <c r="AQ33" s="390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</row>
    <row r="34" spans="1:481" s="29" customFormat="1" ht="109.5" customHeight="1" x14ac:dyDescent="0.55000000000000004">
      <c r="A34" s="209" t="s">
        <v>53</v>
      </c>
      <c r="B34" s="193">
        <v>2</v>
      </c>
      <c r="C34" s="193">
        <v>0</v>
      </c>
      <c r="D34" s="193">
        <v>4</v>
      </c>
      <c r="E34" s="193">
        <v>4</v>
      </c>
      <c r="F34" s="193">
        <v>20</v>
      </c>
      <c r="G34" s="193" t="s">
        <v>129</v>
      </c>
      <c r="H34" s="242">
        <v>10</v>
      </c>
      <c r="I34" s="242" t="s">
        <v>47</v>
      </c>
      <c r="J34" s="248" t="s">
        <v>178</v>
      </c>
      <c r="K34" s="273">
        <v>30837092</v>
      </c>
      <c r="L34" s="273">
        <v>31584291</v>
      </c>
      <c r="M34" s="273">
        <v>35972143</v>
      </c>
      <c r="N34" s="197"/>
      <c r="O34" s="249"/>
      <c r="P34" s="197"/>
      <c r="Q34" s="197">
        <f t="shared" si="11"/>
        <v>0</v>
      </c>
      <c r="R34" s="243"/>
      <c r="S34" s="243"/>
      <c r="T34" s="269"/>
      <c r="U34" s="243">
        <f t="shared" si="18"/>
        <v>0</v>
      </c>
      <c r="V34" s="245"/>
      <c r="W34" s="236"/>
      <c r="X34" s="237">
        <f t="shared" si="12"/>
        <v>0</v>
      </c>
      <c r="Y34" s="237"/>
      <c r="Z34" s="245">
        <f t="shared" si="13"/>
        <v>0</v>
      </c>
      <c r="AA34" s="250"/>
      <c r="AB34" s="245"/>
      <c r="AC34" s="245">
        <f t="shared" si="0"/>
        <v>0</v>
      </c>
      <c r="AD34" s="237">
        <f t="shared" si="4"/>
        <v>0</v>
      </c>
      <c r="AE34" s="237"/>
      <c r="AF34" s="274">
        <f t="shared" si="14"/>
        <v>0</v>
      </c>
      <c r="AG34" s="246">
        <f t="shared" si="15"/>
        <v>0</v>
      </c>
      <c r="AH34" s="247" t="e">
        <f t="shared" si="16"/>
        <v>#DIV/0!</v>
      </c>
      <c r="AI34" s="177"/>
      <c r="AJ34" s="149"/>
      <c r="AK34" s="150" t="e">
        <f>SUM(AD34-AE34-#REF!-#REF!)</f>
        <v>#REF!</v>
      </c>
      <c r="AL34" s="151" t="e">
        <f t="shared" si="17"/>
        <v>#DIV/0!</v>
      </c>
      <c r="AM34" s="55"/>
      <c r="AN34" s="392" t="s">
        <v>223</v>
      </c>
      <c r="AO34" s="391"/>
      <c r="AP34" s="390"/>
      <c r="AQ34" s="390">
        <v>6000000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</row>
    <row r="35" spans="1:481" s="29" customFormat="1" x14ac:dyDescent="0.55000000000000004">
      <c r="A35" s="209" t="s">
        <v>53</v>
      </c>
      <c r="B35" s="193">
        <v>2</v>
      </c>
      <c r="C35" s="193">
        <v>0</v>
      </c>
      <c r="D35" s="193">
        <v>4</v>
      </c>
      <c r="E35" s="193">
        <v>4</v>
      </c>
      <c r="F35" s="193">
        <v>21</v>
      </c>
      <c r="G35" s="193" t="s">
        <v>129</v>
      </c>
      <c r="H35" s="242">
        <v>10</v>
      </c>
      <c r="I35" s="242" t="s">
        <v>47</v>
      </c>
      <c r="J35" s="207" t="s">
        <v>140</v>
      </c>
      <c r="K35" s="196">
        <v>471340</v>
      </c>
      <c r="L35" s="196">
        <v>169190</v>
      </c>
      <c r="M35" s="196"/>
      <c r="N35" s="197"/>
      <c r="O35" s="197"/>
      <c r="P35" s="197"/>
      <c r="Q35" s="197">
        <f t="shared" si="11"/>
        <v>0</v>
      </c>
      <c r="R35" s="243"/>
      <c r="S35" s="243"/>
      <c r="T35" s="243"/>
      <c r="U35" s="243">
        <f t="shared" si="18"/>
        <v>0</v>
      </c>
      <c r="V35" s="245"/>
      <c r="W35" s="245"/>
      <c r="X35" s="237">
        <f t="shared" si="12"/>
        <v>0</v>
      </c>
      <c r="Y35" s="237"/>
      <c r="Z35" s="245">
        <f t="shared" si="13"/>
        <v>0</v>
      </c>
      <c r="AA35" s="245"/>
      <c r="AB35" s="245"/>
      <c r="AC35" s="245">
        <f t="shared" si="0"/>
        <v>0</v>
      </c>
      <c r="AD35" s="237">
        <f t="shared" si="4"/>
        <v>0</v>
      </c>
      <c r="AE35" s="237"/>
      <c r="AF35" s="237">
        <f t="shared" si="14"/>
        <v>0</v>
      </c>
      <c r="AG35" s="246">
        <f t="shared" si="15"/>
        <v>0</v>
      </c>
      <c r="AH35" s="247"/>
      <c r="AI35" s="177"/>
      <c r="AJ35" s="149"/>
      <c r="AK35" s="150" t="e">
        <f>SUM(AD35-AE35-#REF!-#REF!)</f>
        <v>#REF!</v>
      </c>
      <c r="AL35" s="151" t="e">
        <f t="shared" si="17"/>
        <v>#DIV/0!</v>
      </c>
      <c r="AM35" s="55"/>
      <c r="AN35" s="388"/>
      <c r="AO35" s="391"/>
      <c r="AP35" s="390"/>
      <c r="AQ35" s="390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</row>
    <row r="36" spans="1:481" s="29" customFormat="1" x14ac:dyDescent="0.55000000000000004">
      <c r="A36" s="209" t="s">
        <v>53</v>
      </c>
      <c r="B36" s="193">
        <v>2</v>
      </c>
      <c r="C36" s="193">
        <v>0</v>
      </c>
      <c r="D36" s="193">
        <v>4</v>
      </c>
      <c r="E36" s="193">
        <v>4</v>
      </c>
      <c r="F36" s="193">
        <v>23</v>
      </c>
      <c r="G36" s="193" t="s">
        <v>129</v>
      </c>
      <c r="H36" s="242">
        <v>10</v>
      </c>
      <c r="I36" s="242" t="s">
        <v>47</v>
      </c>
      <c r="J36" s="207" t="s">
        <v>109</v>
      </c>
      <c r="K36" s="196">
        <v>6562350</v>
      </c>
      <c r="L36" s="196">
        <v>3699162</v>
      </c>
      <c r="M36" s="196">
        <v>23036241</v>
      </c>
      <c r="N36" s="197"/>
      <c r="O36" s="197"/>
      <c r="P36" s="197"/>
      <c r="Q36" s="197">
        <f t="shared" si="11"/>
        <v>0</v>
      </c>
      <c r="R36" s="243"/>
      <c r="S36" s="243"/>
      <c r="T36" s="243"/>
      <c r="U36" s="243">
        <f t="shared" si="18"/>
        <v>0</v>
      </c>
      <c r="V36" s="245"/>
      <c r="W36" s="245"/>
      <c r="X36" s="237">
        <f t="shared" si="12"/>
        <v>0</v>
      </c>
      <c r="Y36" s="237"/>
      <c r="Z36" s="245">
        <f t="shared" si="13"/>
        <v>0</v>
      </c>
      <c r="AA36" s="245"/>
      <c r="AB36" s="245"/>
      <c r="AC36" s="245">
        <f t="shared" si="0"/>
        <v>0</v>
      </c>
      <c r="AD36" s="237">
        <f t="shared" si="4"/>
        <v>0</v>
      </c>
      <c r="AE36" s="237"/>
      <c r="AF36" s="237">
        <f t="shared" si="14"/>
        <v>0</v>
      </c>
      <c r="AG36" s="246">
        <f t="shared" si="15"/>
        <v>0</v>
      </c>
      <c r="AH36" s="247"/>
      <c r="AI36" s="177"/>
      <c r="AJ36" s="149"/>
      <c r="AK36" s="150" t="e">
        <f>SUM(AD36-AE36-#REF!-#REF!)</f>
        <v>#REF!</v>
      </c>
      <c r="AL36" s="151" t="e">
        <f t="shared" si="17"/>
        <v>#DIV/0!</v>
      </c>
      <c r="AM36" s="55"/>
      <c r="AN36" s="388"/>
      <c r="AO36" s="391"/>
      <c r="AP36" s="390"/>
      <c r="AQ36" s="390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</row>
    <row r="37" spans="1:481" s="31" customFormat="1" x14ac:dyDescent="0.55000000000000004">
      <c r="A37" s="251"/>
      <c r="B37" s="251"/>
      <c r="C37" s="251"/>
      <c r="D37" s="251"/>
      <c r="E37" s="251"/>
      <c r="F37" s="251"/>
      <c r="G37" s="251"/>
      <c r="H37" s="252"/>
      <c r="I37" s="252"/>
      <c r="J37" s="253" t="s">
        <v>110</v>
      </c>
      <c r="K37" s="254">
        <f t="shared" ref="K37:W37" si="19">SUM(K28:K36)</f>
        <v>211416154.78999999</v>
      </c>
      <c r="L37" s="254">
        <f t="shared" si="19"/>
        <v>194678763.19999999</v>
      </c>
      <c r="M37" s="254">
        <f t="shared" si="19"/>
        <v>154898404</v>
      </c>
      <c r="N37" s="255">
        <f t="shared" ref="N37:S37" si="20">SUM(N28:N36)</f>
        <v>0</v>
      </c>
      <c r="O37" s="255">
        <f t="shared" si="20"/>
        <v>0</v>
      </c>
      <c r="P37" s="255">
        <f t="shared" si="20"/>
        <v>0</v>
      </c>
      <c r="Q37" s="255">
        <f t="shared" si="20"/>
        <v>0</v>
      </c>
      <c r="R37" s="256">
        <f t="shared" si="20"/>
        <v>0</v>
      </c>
      <c r="S37" s="256">
        <f t="shared" si="20"/>
        <v>0</v>
      </c>
      <c r="T37" s="256">
        <f t="shared" ref="T37:U37" si="21">SUM(T33:T36)</f>
        <v>0</v>
      </c>
      <c r="U37" s="256">
        <f t="shared" si="21"/>
        <v>0</v>
      </c>
      <c r="V37" s="257">
        <f t="shared" si="19"/>
        <v>0</v>
      </c>
      <c r="W37" s="257">
        <f t="shared" si="19"/>
        <v>0</v>
      </c>
      <c r="X37" s="275">
        <f t="shared" ref="X37:AF37" si="22">SUM(X28:X36)</f>
        <v>0</v>
      </c>
      <c r="Y37" s="260">
        <f t="shared" si="22"/>
        <v>0</v>
      </c>
      <c r="Z37" s="257">
        <f t="shared" si="22"/>
        <v>0</v>
      </c>
      <c r="AA37" s="257">
        <f>SUM(AA28:AA36)</f>
        <v>0</v>
      </c>
      <c r="AB37" s="257">
        <f t="shared" si="22"/>
        <v>0</v>
      </c>
      <c r="AC37" s="257">
        <f t="shared" si="22"/>
        <v>0</v>
      </c>
      <c r="AD37" s="260">
        <f t="shared" si="22"/>
        <v>0</v>
      </c>
      <c r="AE37" s="260">
        <f>SUM(AE28:AE36)</f>
        <v>0</v>
      </c>
      <c r="AF37" s="260">
        <f t="shared" si="22"/>
        <v>0</v>
      </c>
      <c r="AG37" s="258"/>
      <c r="AH37" s="473" t="e">
        <f>SUM(AB37/Z37)</f>
        <v>#DIV/0!</v>
      </c>
      <c r="AI37" s="178"/>
      <c r="AJ37" s="153">
        <f>SUM(AJ28:AJ36)</f>
        <v>0</v>
      </c>
      <c r="AK37" s="154" t="e">
        <f>SUM(AD37-AE37-#REF!-#REF!)</f>
        <v>#REF!</v>
      </c>
      <c r="AL37" s="155" t="e">
        <f t="shared" si="17"/>
        <v>#DIV/0!</v>
      </c>
      <c r="AM37" s="61"/>
      <c r="AN37" s="393"/>
      <c r="AO37" s="394"/>
      <c r="AP37" s="395"/>
      <c r="AQ37" s="395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</row>
    <row r="38" spans="1:481" s="29" customFormat="1" ht="45" customHeight="1" x14ac:dyDescent="0.55000000000000004">
      <c r="A38" s="209"/>
      <c r="B38" s="635" t="s">
        <v>111</v>
      </c>
      <c r="C38" s="635"/>
      <c r="D38" s="635"/>
      <c r="E38" s="635"/>
      <c r="F38" s="635"/>
      <c r="G38" s="635"/>
      <c r="H38" s="635"/>
      <c r="I38" s="635"/>
      <c r="J38" s="635"/>
      <c r="K38" s="242"/>
      <c r="L38" s="242"/>
      <c r="M38" s="242"/>
      <c r="N38" s="262"/>
      <c r="O38" s="262"/>
      <c r="P38" s="262"/>
      <c r="Q38" s="262"/>
      <c r="R38" s="262"/>
      <c r="S38" s="262"/>
      <c r="T38" s="262"/>
      <c r="U38" s="262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77"/>
      <c r="AH38" s="247"/>
      <c r="AI38" s="180"/>
      <c r="AJ38" s="149"/>
      <c r="AK38" s="150" t="e">
        <f>SUM(AD38-AE38-#REF!-#REF!)</f>
        <v>#REF!</v>
      </c>
      <c r="AL38" s="157"/>
      <c r="AM38" s="59"/>
      <c r="AN38" s="388"/>
      <c r="AO38" s="389"/>
      <c r="AP38" s="390"/>
      <c r="AQ38" s="390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</row>
    <row r="39" spans="1:481" s="29" customFormat="1" ht="90" customHeight="1" x14ac:dyDescent="0.55000000000000004">
      <c r="A39" s="209" t="s">
        <v>53</v>
      </c>
      <c r="B39" s="193">
        <v>2</v>
      </c>
      <c r="C39" s="193">
        <v>0</v>
      </c>
      <c r="D39" s="193">
        <v>4</v>
      </c>
      <c r="E39" s="193">
        <v>5</v>
      </c>
      <c r="F39" s="193">
        <v>1</v>
      </c>
      <c r="G39" s="193" t="s">
        <v>129</v>
      </c>
      <c r="H39" s="242">
        <v>10</v>
      </c>
      <c r="I39" s="242" t="s">
        <v>47</v>
      </c>
      <c r="J39" s="248" t="s">
        <v>216</v>
      </c>
      <c r="K39" s="196">
        <v>6719205</v>
      </c>
      <c r="L39" s="196">
        <v>19966682</v>
      </c>
      <c r="M39" s="196">
        <v>6801902</v>
      </c>
      <c r="N39" s="197"/>
      <c r="O39" s="197"/>
      <c r="P39" s="249"/>
      <c r="Q39" s="197">
        <f t="shared" ref="Q39:Q45" si="23">SUM(N39+O39-P39)</f>
        <v>0</v>
      </c>
      <c r="R39" s="243"/>
      <c r="S39" s="243"/>
      <c r="T39" s="269"/>
      <c r="U39" s="243">
        <f t="shared" ref="U39:U45" si="24">SUM(S39-T39)</f>
        <v>0</v>
      </c>
      <c r="V39" s="245"/>
      <c r="W39" s="245"/>
      <c r="X39" s="237">
        <f t="shared" ref="X39:X45" si="25">SUM(U39)</f>
        <v>0</v>
      </c>
      <c r="Y39" s="237"/>
      <c r="Z39" s="245">
        <f t="shared" ref="Z39:Z45" si="26">SUM(Q39-R39-T39-V39-W39-X39-Y39)</f>
        <v>0</v>
      </c>
      <c r="AA39" s="245"/>
      <c r="AB39" s="271"/>
      <c r="AC39" s="245">
        <f t="shared" si="0"/>
        <v>0</v>
      </c>
      <c r="AD39" s="237">
        <f t="shared" si="4"/>
        <v>0</v>
      </c>
      <c r="AE39" s="237"/>
      <c r="AF39" s="237">
        <f t="shared" ref="AF39:AF45" si="27">SUM(AD39-AE39)</f>
        <v>0</v>
      </c>
      <c r="AG39" s="246">
        <f t="shared" ref="AG39:AG45" si="28">SUM(R39+T39+V39+Y39+W39+AB39)</f>
        <v>0</v>
      </c>
      <c r="AH39" s="247" t="e">
        <f t="shared" ref="AH39:AH44" si="29">AB39/(AB39+AE39+AF39)</f>
        <v>#DIV/0!</v>
      </c>
      <c r="AI39" s="177"/>
      <c r="AJ39" s="149"/>
      <c r="AK39" s="150" t="e">
        <f>SUM(AD39-AE39-#REF!-#REF!)</f>
        <v>#REF!</v>
      </c>
      <c r="AL39" s="151" t="e">
        <f t="shared" ref="AL39:AL45" si="30">SUM(Q39-(AD39+X39))/Q39</f>
        <v>#DIV/0!</v>
      </c>
      <c r="AM39" s="55"/>
      <c r="AN39" s="392"/>
      <c r="AO39" s="400"/>
      <c r="AP39" s="390"/>
      <c r="AQ39" s="390">
        <v>259017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</row>
    <row r="40" spans="1:481" s="29" customFormat="1" ht="72.75" customHeight="1" x14ac:dyDescent="0.55000000000000004">
      <c r="A40" s="209" t="s">
        <v>53</v>
      </c>
      <c r="B40" s="193">
        <v>2</v>
      </c>
      <c r="C40" s="193">
        <v>0</v>
      </c>
      <c r="D40" s="193">
        <v>4</v>
      </c>
      <c r="E40" s="193">
        <v>5</v>
      </c>
      <c r="F40" s="193">
        <v>2</v>
      </c>
      <c r="G40" s="193" t="s">
        <v>129</v>
      </c>
      <c r="H40" s="242">
        <v>10</v>
      </c>
      <c r="I40" s="242" t="s">
        <v>47</v>
      </c>
      <c r="J40" s="248" t="s">
        <v>195</v>
      </c>
      <c r="K40" s="273">
        <v>7601780</v>
      </c>
      <c r="L40" s="273">
        <v>16820404</v>
      </c>
      <c r="M40" s="273">
        <v>6296858</v>
      </c>
      <c r="N40" s="197"/>
      <c r="O40" s="197"/>
      <c r="P40" s="197"/>
      <c r="Q40" s="197">
        <f t="shared" si="23"/>
        <v>0</v>
      </c>
      <c r="R40" s="243"/>
      <c r="S40" s="278"/>
      <c r="T40" s="279"/>
      <c r="U40" s="243">
        <f t="shared" si="24"/>
        <v>0</v>
      </c>
      <c r="V40" s="245"/>
      <c r="W40" s="280"/>
      <c r="X40" s="237">
        <f t="shared" si="25"/>
        <v>0</v>
      </c>
      <c r="Y40" s="237"/>
      <c r="Z40" s="245">
        <f t="shared" si="26"/>
        <v>0</v>
      </c>
      <c r="AA40" s="236"/>
      <c r="AB40" s="245"/>
      <c r="AC40" s="245">
        <f t="shared" si="0"/>
        <v>0</v>
      </c>
      <c r="AD40" s="237">
        <f t="shared" si="4"/>
        <v>0</v>
      </c>
      <c r="AE40" s="237"/>
      <c r="AF40" s="237">
        <f t="shared" si="27"/>
        <v>0</v>
      </c>
      <c r="AG40" s="246">
        <f t="shared" si="28"/>
        <v>0</v>
      </c>
      <c r="AH40" s="247" t="e">
        <f t="shared" si="29"/>
        <v>#DIV/0!</v>
      </c>
      <c r="AI40" s="177"/>
      <c r="AJ40" s="149"/>
      <c r="AK40" s="150" t="e">
        <f>SUM(AD40-AE40-#REF!-#REF!)</f>
        <v>#REF!</v>
      </c>
      <c r="AL40" s="151" t="e">
        <f t="shared" si="30"/>
        <v>#DIV/0!</v>
      </c>
      <c r="AM40" s="55"/>
      <c r="AN40" s="388"/>
      <c r="AO40" s="391"/>
      <c r="AP40" s="390"/>
      <c r="AQ40" s="390">
        <v>1477195</v>
      </c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</row>
    <row r="41" spans="1:481" s="29" customFormat="1" ht="79.5" customHeight="1" x14ac:dyDescent="0.55000000000000004">
      <c r="A41" s="209" t="s">
        <v>53</v>
      </c>
      <c r="B41" s="193">
        <v>2</v>
      </c>
      <c r="C41" s="193">
        <v>0</v>
      </c>
      <c r="D41" s="193">
        <v>4</v>
      </c>
      <c r="E41" s="193">
        <v>5</v>
      </c>
      <c r="F41" s="193">
        <v>5</v>
      </c>
      <c r="G41" s="193" t="s">
        <v>129</v>
      </c>
      <c r="H41" s="242">
        <v>10</v>
      </c>
      <c r="I41" s="242" t="s">
        <v>47</v>
      </c>
      <c r="J41" s="248" t="s">
        <v>194</v>
      </c>
      <c r="K41" s="281">
        <v>79507354</v>
      </c>
      <c r="L41" s="281">
        <v>287072300.5</v>
      </c>
      <c r="M41" s="281">
        <v>192403910</v>
      </c>
      <c r="N41" s="197"/>
      <c r="O41" s="197"/>
      <c r="P41" s="197"/>
      <c r="Q41" s="197">
        <f t="shared" si="23"/>
        <v>0</v>
      </c>
      <c r="R41" s="243"/>
      <c r="S41" s="243"/>
      <c r="T41" s="243"/>
      <c r="U41" s="243">
        <f t="shared" si="24"/>
        <v>0</v>
      </c>
      <c r="V41" s="245"/>
      <c r="W41" s="236"/>
      <c r="X41" s="237">
        <f t="shared" si="25"/>
        <v>0</v>
      </c>
      <c r="Y41" s="237"/>
      <c r="Z41" s="245">
        <f t="shared" si="26"/>
        <v>0</v>
      </c>
      <c r="AA41" s="236"/>
      <c r="AB41" s="245"/>
      <c r="AC41" s="245">
        <f t="shared" si="0"/>
        <v>0</v>
      </c>
      <c r="AD41" s="237">
        <f t="shared" si="4"/>
        <v>0</v>
      </c>
      <c r="AE41" s="237"/>
      <c r="AF41" s="237">
        <f t="shared" si="27"/>
        <v>0</v>
      </c>
      <c r="AG41" s="246">
        <f t="shared" si="28"/>
        <v>0</v>
      </c>
      <c r="AH41" s="247" t="e">
        <f t="shared" si="29"/>
        <v>#DIV/0!</v>
      </c>
      <c r="AI41" s="177"/>
      <c r="AJ41" s="149"/>
      <c r="AK41" s="150" t="e">
        <f>SUM(AD41-AE41-#REF!-#REF!)</f>
        <v>#REF!</v>
      </c>
      <c r="AL41" s="151" t="e">
        <f t="shared" si="30"/>
        <v>#DIV/0!</v>
      </c>
      <c r="AM41" s="55"/>
      <c r="AN41" s="388"/>
      <c r="AO41" s="391"/>
      <c r="AP41" s="390"/>
      <c r="AQ41" s="390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</row>
    <row r="42" spans="1:481" s="29" customFormat="1" ht="66.75" customHeight="1" x14ac:dyDescent="0.55000000000000004">
      <c r="A42" s="282" t="s">
        <v>53</v>
      </c>
      <c r="B42" s="193">
        <v>2</v>
      </c>
      <c r="C42" s="193">
        <v>0</v>
      </c>
      <c r="D42" s="193">
        <v>4</v>
      </c>
      <c r="E42" s="193">
        <v>5</v>
      </c>
      <c r="F42" s="193">
        <v>6</v>
      </c>
      <c r="G42" s="193" t="s">
        <v>129</v>
      </c>
      <c r="H42" s="242">
        <v>10</v>
      </c>
      <c r="I42" s="242" t="s">
        <v>47</v>
      </c>
      <c r="J42" s="248" t="s">
        <v>81</v>
      </c>
      <c r="K42" s="196">
        <v>21600000</v>
      </c>
      <c r="L42" s="196">
        <v>21600000</v>
      </c>
      <c r="M42" s="196">
        <v>17451732</v>
      </c>
      <c r="N42" s="197"/>
      <c r="O42" s="197"/>
      <c r="P42" s="197"/>
      <c r="Q42" s="197">
        <f t="shared" si="23"/>
        <v>0</v>
      </c>
      <c r="R42" s="243"/>
      <c r="S42" s="243"/>
      <c r="T42" s="243"/>
      <c r="U42" s="243">
        <f t="shared" si="24"/>
        <v>0</v>
      </c>
      <c r="V42" s="245"/>
      <c r="W42" s="245"/>
      <c r="X42" s="237">
        <f t="shared" si="25"/>
        <v>0</v>
      </c>
      <c r="Y42" s="237"/>
      <c r="Z42" s="245">
        <f t="shared" si="26"/>
        <v>0</v>
      </c>
      <c r="AA42" s="245"/>
      <c r="AB42" s="245"/>
      <c r="AC42" s="245">
        <f t="shared" si="0"/>
        <v>0</v>
      </c>
      <c r="AD42" s="237">
        <f t="shared" si="4"/>
        <v>0</v>
      </c>
      <c r="AE42" s="237"/>
      <c r="AF42" s="237">
        <f t="shared" si="27"/>
        <v>0</v>
      </c>
      <c r="AG42" s="246">
        <f t="shared" si="28"/>
        <v>0</v>
      </c>
      <c r="AH42" s="247"/>
      <c r="AI42" s="177"/>
      <c r="AJ42" s="149"/>
      <c r="AK42" s="150" t="e">
        <f>SUM(AD42-AE42-#REF!-#REF!)</f>
        <v>#REF!</v>
      </c>
      <c r="AL42" s="151" t="e">
        <f t="shared" si="30"/>
        <v>#DIV/0!</v>
      </c>
      <c r="AM42" s="55"/>
      <c r="AN42" s="388"/>
      <c r="AO42" s="391"/>
      <c r="AP42" s="390"/>
      <c r="AQ42" s="390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</row>
    <row r="43" spans="1:481" s="29" customFormat="1" x14ac:dyDescent="0.55000000000000004">
      <c r="A43" s="209" t="s">
        <v>53</v>
      </c>
      <c r="B43" s="193">
        <v>2</v>
      </c>
      <c r="C43" s="193">
        <v>0</v>
      </c>
      <c r="D43" s="193">
        <v>4</v>
      </c>
      <c r="E43" s="193">
        <v>5</v>
      </c>
      <c r="F43" s="193">
        <v>8</v>
      </c>
      <c r="G43" s="193" t="s">
        <v>129</v>
      </c>
      <c r="H43" s="242">
        <v>10</v>
      </c>
      <c r="I43" s="242" t="s">
        <v>47</v>
      </c>
      <c r="J43" s="248" t="s">
        <v>112</v>
      </c>
      <c r="K43" s="196">
        <v>102285363.8</v>
      </c>
      <c r="L43" s="196">
        <v>105523727</v>
      </c>
      <c r="M43" s="196">
        <v>89283685</v>
      </c>
      <c r="N43" s="197"/>
      <c r="O43" s="197"/>
      <c r="P43" s="197"/>
      <c r="Q43" s="197">
        <f t="shared" si="23"/>
        <v>0</v>
      </c>
      <c r="R43" s="243"/>
      <c r="S43" s="243"/>
      <c r="T43" s="243"/>
      <c r="U43" s="243">
        <f t="shared" si="24"/>
        <v>0</v>
      </c>
      <c r="V43" s="245"/>
      <c r="W43" s="245"/>
      <c r="X43" s="237">
        <f t="shared" si="25"/>
        <v>0</v>
      </c>
      <c r="Y43" s="237"/>
      <c r="Z43" s="245">
        <f t="shared" si="26"/>
        <v>0</v>
      </c>
      <c r="AA43" s="245"/>
      <c r="AB43" s="245"/>
      <c r="AC43" s="245">
        <f t="shared" si="0"/>
        <v>0</v>
      </c>
      <c r="AD43" s="237">
        <f t="shared" si="4"/>
        <v>0</v>
      </c>
      <c r="AE43" s="237"/>
      <c r="AF43" s="237">
        <f t="shared" si="27"/>
        <v>0</v>
      </c>
      <c r="AG43" s="246">
        <f t="shared" si="28"/>
        <v>0</v>
      </c>
      <c r="AH43" s="247" t="e">
        <f t="shared" si="29"/>
        <v>#DIV/0!</v>
      </c>
      <c r="AI43" s="177"/>
      <c r="AJ43" s="149"/>
      <c r="AK43" s="150" t="e">
        <f>SUM(AD43-AE43-#REF!-#REF!)</f>
        <v>#REF!</v>
      </c>
      <c r="AL43" s="151" t="e">
        <f t="shared" si="30"/>
        <v>#DIV/0!</v>
      </c>
      <c r="AM43" s="55"/>
      <c r="AN43" s="392"/>
      <c r="AO43" s="391"/>
      <c r="AP43" s="390"/>
      <c r="AQ43" s="390">
        <v>92540</v>
      </c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</row>
    <row r="44" spans="1:481" s="29" customFormat="1" x14ac:dyDescent="0.55000000000000004">
      <c r="A44" s="209" t="s">
        <v>53</v>
      </c>
      <c r="B44" s="193">
        <v>2</v>
      </c>
      <c r="C44" s="193">
        <v>0</v>
      </c>
      <c r="D44" s="193">
        <v>4</v>
      </c>
      <c r="E44" s="193">
        <v>5</v>
      </c>
      <c r="F44" s="193">
        <v>10</v>
      </c>
      <c r="G44" s="193" t="s">
        <v>129</v>
      </c>
      <c r="H44" s="242">
        <v>10</v>
      </c>
      <c r="I44" s="242" t="s">
        <v>47</v>
      </c>
      <c r="J44" s="248" t="s">
        <v>82</v>
      </c>
      <c r="K44" s="196">
        <v>152736982</v>
      </c>
      <c r="L44" s="196">
        <v>159603012</v>
      </c>
      <c r="M44" s="196">
        <v>139184373</v>
      </c>
      <c r="N44" s="197"/>
      <c r="O44" s="197"/>
      <c r="P44" s="197"/>
      <c r="Q44" s="197">
        <f t="shared" si="23"/>
        <v>0</v>
      </c>
      <c r="R44" s="243"/>
      <c r="S44" s="243"/>
      <c r="T44" s="243"/>
      <c r="U44" s="243">
        <f t="shared" si="24"/>
        <v>0</v>
      </c>
      <c r="V44" s="245"/>
      <c r="W44" s="245"/>
      <c r="X44" s="237">
        <f t="shared" si="25"/>
        <v>0</v>
      </c>
      <c r="Y44" s="237"/>
      <c r="Z44" s="245">
        <f t="shared" si="26"/>
        <v>0</v>
      </c>
      <c r="AA44" s="245"/>
      <c r="AB44" s="245"/>
      <c r="AC44" s="245">
        <f t="shared" si="0"/>
        <v>0</v>
      </c>
      <c r="AD44" s="237">
        <f t="shared" si="4"/>
        <v>0</v>
      </c>
      <c r="AE44" s="237"/>
      <c r="AF44" s="237">
        <f t="shared" si="27"/>
        <v>0</v>
      </c>
      <c r="AG44" s="246">
        <f t="shared" si="28"/>
        <v>0</v>
      </c>
      <c r="AH44" s="247" t="e">
        <f t="shared" si="29"/>
        <v>#DIV/0!</v>
      </c>
      <c r="AI44" s="177"/>
      <c r="AJ44" s="149"/>
      <c r="AK44" s="150" t="e">
        <f>SUM(AD44-AE44-#REF!-#REF!)</f>
        <v>#REF!</v>
      </c>
      <c r="AL44" s="151" t="e">
        <f t="shared" si="30"/>
        <v>#DIV/0!</v>
      </c>
      <c r="AM44" s="55"/>
      <c r="AN44" s="388"/>
      <c r="AO44" s="391"/>
      <c r="AP44" s="390"/>
      <c r="AQ44" s="390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</row>
    <row r="45" spans="1:481" s="29" customFormat="1" x14ac:dyDescent="0.55000000000000004">
      <c r="A45" s="209" t="s">
        <v>53</v>
      </c>
      <c r="B45" s="193">
        <v>2</v>
      </c>
      <c r="C45" s="193">
        <v>0</v>
      </c>
      <c r="D45" s="193">
        <v>4</v>
      </c>
      <c r="E45" s="193">
        <v>5</v>
      </c>
      <c r="F45" s="193">
        <v>12</v>
      </c>
      <c r="G45" s="193" t="s">
        <v>129</v>
      </c>
      <c r="H45" s="242">
        <v>10</v>
      </c>
      <c r="I45" s="242" t="s">
        <v>47</v>
      </c>
      <c r="J45" s="248" t="s">
        <v>83</v>
      </c>
      <c r="K45" s="196">
        <v>1449028</v>
      </c>
      <c r="L45" s="196">
        <v>54500</v>
      </c>
      <c r="M45" s="196">
        <v>3845289</v>
      </c>
      <c r="N45" s="197"/>
      <c r="O45" s="197"/>
      <c r="P45" s="197"/>
      <c r="Q45" s="197">
        <f t="shared" si="23"/>
        <v>0</v>
      </c>
      <c r="R45" s="243"/>
      <c r="S45" s="243"/>
      <c r="T45" s="269"/>
      <c r="U45" s="243">
        <f t="shared" si="24"/>
        <v>0</v>
      </c>
      <c r="V45" s="245"/>
      <c r="W45" s="245"/>
      <c r="X45" s="237">
        <f t="shared" si="25"/>
        <v>0</v>
      </c>
      <c r="Y45" s="237"/>
      <c r="Z45" s="245">
        <f t="shared" si="26"/>
        <v>0</v>
      </c>
      <c r="AA45" s="245"/>
      <c r="AB45" s="245"/>
      <c r="AC45" s="245">
        <f t="shared" si="0"/>
        <v>0</v>
      </c>
      <c r="AD45" s="237">
        <f t="shared" si="4"/>
        <v>0</v>
      </c>
      <c r="AE45" s="237"/>
      <c r="AF45" s="237">
        <f t="shared" si="27"/>
        <v>0</v>
      </c>
      <c r="AG45" s="246">
        <f t="shared" si="28"/>
        <v>0</v>
      </c>
      <c r="AH45" s="247"/>
      <c r="AI45" s="177"/>
      <c r="AJ45" s="149"/>
      <c r="AK45" s="150" t="e">
        <f>SUM(AD45-AE45-#REF!-#REF!)</f>
        <v>#REF!</v>
      </c>
      <c r="AL45" s="151" t="e">
        <f t="shared" si="30"/>
        <v>#DIV/0!</v>
      </c>
      <c r="AM45" s="55"/>
      <c r="AN45" s="388"/>
      <c r="AO45" s="391"/>
      <c r="AP45" s="390"/>
      <c r="AQ45" s="390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</row>
    <row r="46" spans="1:481" s="31" customFormat="1" ht="48" customHeight="1" x14ac:dyDescent="0.55000000000000004">
      <c r="A46" s="251"/>
      <c r="B46" s="251"/>
      <c r="C46" s="251"/>
      <c r="D46" s="251"/>
      <c r="E46" s="251"/>
      <c r="F46" s="251"/>
      <c r="G46" s="251"/>
      <c r="H46" s="252"/>
      <c r="I46" s="252"/>
      <c r="J46" s="253" t="s">
        <v>113</v>
      </c>
      <c r="K46" s="254">
        <f t="shared" ref="K46:W46" si="31">SUM(K39:K45)</f>
        <v>371899712.80000001</v>
      </c>
      <c r="L46" s="254">
        <f t="shared" si="31"/>
        <v>610640625.5</v>
      </c>
      <c r="M46" s="254">
        <f t="shared" si="31"/>
        <v>455267749</v>
      </c>
      <c r="N46" s="255">
        <f>SUM(N38:N45)</f>
        <v>0</v>
      </c>
      <c r="O46" s="255">
        <f>SUM(O38:O45)</f>
        <v>0</v>
      </c>
      <c r="P46" s="255">
        <f>SUM(P38:P45)</f>
        <v>0</v>
      </c>
      <c r="Q46" s="255">
        <f>SUM(Q38:Q45)</f>
        <v>0</v>
      </c>
      <c r="R46" s="256">
        <f>SUM(R39:R45)</f>
        <v>0</v>
      </c>
      <c r="S46" s="256">
        <f t="shared" si="31"/>
        <v>0</v>
      </c>
      <c r="T46" s="256">
        <f t="shared" si="31"/>
        <v>0</v>
      </c>
      <c r="U46" s="256">
        <f t="shared" si="31"/>
        <v>0</v>
      </c>
      <c r="V46" s="257">
        <f t="shared" si="31"/>
        <v>0</v>
      </c>
      <c r="W46" s="257">
        <f t="shared" si="31"/>
        <v>0</v>
      </c>
      <c r="X46" s="275">
        <f>SUM(X38:X45)</f>
        <v>0</v>
      </c>
      <c r="Y46" s="260">
        <f>SUM(Y38:Y45)</f>
        <v>0</v>
      </c>
      <c r="Z46" s="257">
        <f>SUM(Z39:Z45)</f>
        <v>0</v>
      </c>
      <c r="AA46" s="257">
        <f>SUM(AA39:AA45)</f>
        <v>0</v>
      </c>
      <c r="AB46" s="257">
        <f>SUM(AB39:AB45)</f>
        <v>0</v>
      </c>
      <c r="AC46" s="257">
        <f t="shared" si="0"/>
        <v>0</v>
      </c>
      <c r="AD46" s="260">
        <f>SUM(AD38:AD45)</f>
        <v>0</v>
      </c>
      <c r="AE46" s="260">
        <f>SUM(AE38:AE45)</f>
        <v>0</v>
      </c>
      <c r="AF46" s="260">
        <f>SUM(AF38:AF45)</f>
        <v>0</v>
      </c>
      <c r="AG46" s="258"/>
      <c r="AH46" s="473" t="e">
        <f>SUM(AB46/Z46)</f>
        <v>#DIV/0!</v>
      </c>
      <c r="AI46" s="178"/>
      <c r="AJ46" s="158"/>
      <c r="AK46" s="154" t="e">
        <f>SUM(AD46-AE46-#REF!-#REF!)</f>
        <v>#REF!</v>
      </c>
      <c r="AL46" s="155" t="e">
        <f>SUM(Q46-(AD46+X46))/Q46</f>
        <v>#DIV/0!</v>
      </c>
      <c r="AM46" s="58"/>
      <c r="AN46" s="393"/>
      <c r="AO46" s="394"/>
      <c r="AP46" s="395"/>
      <c r="AQ46" s="395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</row>
    <row r="47" spans="1:481" s="29" customFormat="1" ht="26.25" customHeight="1" x14ac:dyDescent="0.55000000000000004">
      <c r="A47" s="209"/>
      <c r="B47" s="635" t="s">
        <v>94</v>
      </c>
      <c r="C47" s="635"/>
      <c r="D47" s="635"/>
      <c r="E47" s="635"/>
      <c r="F47" s="635"/>
      <c r="G47" s="635"/>
      <c r="H47" s="635"/>
      <c r="I47" s="635"/>
      <c r="J47" s="635"/>
      <c r="K47" s="242"/>
      <c r="L47" s="242"/>
      <c r="M47" s="242"/>
      <c r="N47" s="262"/>
      <c r="O47" s="262"/>
      <c r="P47" s="262"/>
      <c r="Q47" s="262"/>
      <c r="R47" s="262"/>
      <c r="S47" s="262"/>
      <c r="T47" s="262"/>
      <c r="U47" s="262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77"/>
      <c r="AH47" s="247"/>
      <c r="AI47" s="180"/>
      <c r="AJ47" s="149"/>
      <c r="AK47" s="150" t="e">
        <f>SUM(AD47-AE47-#REF!-#REF!)</f>
        <v>#REF!</v>
      </c>
      <c r="AL47" s="157"/>
      <c r="AM47" s="59"/>
      <c r="AN47" s="388"/>
      <c r="AO47" s="389"/>
      <c r="AP47" s="390"/>
      <c r="AQ47" s="390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</row>
    <row r="48" spans="1:481" s="29" customFormat="1" x14ac:dyDescent="0.55000000000000004">
      <c r="A48" s="209" t="s">
        <v>53</v>
      </c>
      <c r="B48" s="193">
        <v>2</v>
      </c>
      <c r="C48" s="193">
        <v>0</v>
      </c>
      <c r="D48" s="193">
        <v>4</v>
      </c>
      <c r="E48" s="193">
        <v>6</v>
      </c>
      <c r="F48" s="193">
        <v>2</v>
      </c>
      <c r="G48" s="193" t="s">
        <v>129</v>
      </c>
      <c r="H48" s="242">
        <v>10</v>
      </c>
      <c r="I48" s="242" t="s">
        <v>47</v>
      </c>
      <c r="J48" s="207" t="s">
        <v>84</v>
      </c>
      <c r="K48" s="196">
        <v>56623255</v>
      </c>
      <c r="L48" s="196">
        <v>80264238</v>
      </c>
      <c r="M48" s="196">
        <v>102393891</v>
      </c>
      <c r="N48" s="197"/>
      <c r="O48" s="197"/>
      <c r="P48" s="197"/>
      <c r="Q48" s="197">
        <f>SUM(N48+O48-P48)</f>
        <v>0</v>
      </c>
      <c r="R48" s="243"/>
      <c r="S48" s="243"/>
      <c r="T48" s="269"/>
      <c r="U48" s="243">
        <f>SUM(S48-T48)</f>
        <v>0</v>
      </c>
      <c r="V48" s="245"/>
      <c r="W48" s="245"/>
      <c r="X48" s="237">
        <f>SUM(U48)</f>
        <v>0</v>
      </c>
      <c r="Y48" s="237"/>
      <c r="Z48" s="245">
        <f>SUM(Q48-R48-T48-V48-W48-X48-Y48)</f>
        <v>0</v>
      </c>
      <c r="AA48" s="245"/>
      <c r="AB48" s="245"/>
      <c r="AC48" s="245">
        <f t="shared" si="0"/>
        <v>0</v>
      </c>
      <c r="AD48" s="237">
        <f t="shared" si="4"/>
        <v>0</v>
      </c>
      <c r="AE48" s="237"/>
      <c r="AF48" s="237">
        <f>SUM(AD48-AE48)</f>
        <v>0</v>
      </c>
      <c r="AG48" s="246">
        <f>SUM(R48+T48+V48+Y48+W48+AB48)</f>
        <v>0</v>
      </c>
      <c r="AH48" s="247" t="e">
        <f>AB48/(AB48+AE48+AF48)</f>
        <v>#DIV/0!</v>
      </c>
      <c r="AI48" s="177"/>
      <c r="AJ48" s="149"/>
      <c r="AK48" s="150" t="e">
        <f>SUM(AD48-AE48-#REF!-#REF!)</f>
        <v>#REF!</v>
      </c>
      <c r="AL48" s="151" t="e">
        <f>SUM(Q48-(AD48+X48))/Q48</f>
        <v>#DIV/0!</v>
      </c>
      <c r="AM48" s="55"/>
      <c r="AN48" s="388"/>
      <c r="AO48" s="391"/>
      <c r="AP48" s="390"/>
      <c r="AQ48" s="390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</row>
    <row r="49" spans="1:481" s="29" customFormat="1" ht="54" customHeight="1" x14ac:dyDescent="0.55000000000000004">
      <c r="A49" s="209" t="s">
        <v>53</v>
      </c>
      <c r="B49" s="193">
        <v>2</v>
      </c>
      <c r="C49" s="193">
        <v>0</v>
      </c>
      <c r="D49" s="193">
        <v>4</v>
      </c>
      <c r="E49" s="193">
        <v>6</v>
      </c>
      <c r="F49" s="193">
        <v>5</v>
      </c>
      <c r="G49" s="193" t="s">
        <v>129</v>
      </c>
      <c r="H49" s="242">
        <v>10</v>
      </c>
      <c r="I49" s="242" t="s">
        <v>47</v>
      </c>
      <c r="J49" s="248" t="s">
        <v>85</v>
      </c>
      <c r="K49" s="196">
        <v>16573350</v>
      </c>
      <c r="L49" s="196">
        <v>133954639</v>
      </c>
      <c r="M49" s="196">
        <v>497266364</v>
      </c>
      <c r="N49" s="197"/>
      <c r="O49" s="197"/>
      <c r="P49" s="197"/>
      <c r="Q49" s="197">
        <f>SUM(N49+O49-P49)</f>
        <v>0</v>
      </c>
      <c r="R49" s="243"/>
      <c r="S49" s="243"/>
      <c r="T49" s="243"/>
      <c r="U49" s="243">
        <f>SUM(S49-T49)</f>
        <v>0</v>
      </c>
      <c r="V49" s="245"/>
      <c r="W49" s="245"/>
      <c r="X49" s="237">
        <f>SUM(U49)</f>
        <v>0</v>
      </c>
      <c r="Y49" s="237"/>
      <c r="Z49" s="245">
        <f>SUM(Q49-R49-T49-V49-W49-X49-Y49)</f>
        <v>0</v>
      </c>
      <c r="AA49" s="245"/>
      <c r="AB49" s="245"/>
      <c r="AC49" s="245">
        <f t="shared" si="0"/>
        <v>0</v>
      </c>
      <c r="AD49" s="237">
        <f t="shared" si="4"/>
        <v>0</v>
      </c>
      <c r="AE49" s="237"/>
      <c r="AF49" s="237">
        <f>SUM(AD49-AE49)</f>
        <v>0</v>
      </c>
      <c r="AG49" s="246">
        <f>SUM(R49+T49+V49+Y49+W49+AB49)</f>
        <v>0</v>
      </c>
      <c r="AH49" s="247" t="e">
        <f>AB49/(AB49+AE49+AF49)</f>
        <v>#DIV/0!</v>
      </c>
      <c r="AI49" s="177"/>
      <c r="AJ49" s="149"/>
      <c r="AK49" s="150" t="e">
        <f>SUM(AD49-AE49-#REF!-#REF!)</f>
        <v>#REF!</v>
      </c>
      <c r="AL49" s="151" t="e">
        <f>SUM(Q49-(AD49+X49))/Q49</f>
        <v>#DIV/0!</v>
      </c>
      <c r="AM49" s="114"/>
      <c r="AN49" s="388"/>
      <c r="AO49" s="391"/>
      <c r="AP49" s="390"/>
      <c r="AQ49" s="390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</row>
    <row r="50" spans="1:481" s="29" customFormat="1" x14ac:dyDescent="0.55000000000000004">
      <c r="A50" s="209" t="s">
        <v>53</v>
      </c>
      <c r="B50" s="193">
        <v>2</v>
      </c>
      <c r="C50" s="193">
        <v>0</v>
      </c>
      <c r="D50" s="193">
        <v>4</v>
      </c>
      <c r="E50" s="193">
        <v>6</v>
      </c>
      <c r="F50" s="193">
        <v>7</v>
      </c>
      <c r="G50" s="193" t="s">
        <v>129</v>
      </c>
      <c r="H50" s="242">
        <v>10</v>
      </c>
      <c r="I50" s="242" t="s">
        <v>47</v>
      </c>
      <c r="J50" s="248" t="s">
        <v>86</v>
      </c>
      <c r="K50" s="196">
        <v>2968650</v>
      </c>
      <c r="L50" s="196">
        <v>3042900</v>
      </c>
      <c r="M50" s="196">
        <v>0</v>
      </c>
      <c r="N50" s="197"/>
      <c r="O50" s="197"/>
      <c r="P50" s="197"/>
      <c r="Q50" s="197">
        <f>SUM(N50+O50-P50)</f>
        <v>0</v>
      </c>
      <c r="R50" s="243"/>
      <c r="S50" s="243"/>
      <c r="T50" s="269"/>
      <c r="U50" s="243">
        <f>SUM(S50-T50)</f>
        <v>0</v>
      </c>
      <c r="V50" s="245"/>
      <c r="W50" s="245"/>
      <c r="X50" s="237">
        <f>SUM(U50)</f>
        <v>0</v>
      </c>
      <c r="Y50" s="237"/>
      <c r="Z50" s="245">
        <f>SUM(Q50-R50-T50-V50-W50-X50-Y50)</f>
        <v>0</v>
      </c>
      <c r="AA50" s="245"/>
      <c r="AB50" s="245"/>
      <c r="AC50" s="245">
        <f t="shared" si="0"/>
        <v>0</v>
      </c>
      <c r="AD50" s="237">
        <f t="shared" si="4"/>
        <v>0</v>
      </c>
      <c r="AE50" s="237"/>
      <c r="AF50" s="237">
        <f>SUM(AD50-AE50)</f>
        <v>0</v>
      </c>
      <c r="AG50" s="246">
        <f>SUM(R50+T50+V50+Y50+W50+AB50)</f>
        <v>0</v>
      </c>
      <c r="AH50" s="247" t="e">
        <f>AB50/(AB50+AE50+AF50)</f>
        <v>#DIV/0!</v>
      </c>
      <c r="AI50" s="177"/>
      <c r="AJ50" s="149"/>
      <c r="AK50" s="150" t="e">
        <f>SUM(AD50-AE50-#REF!-#REF!)</f>
        <v>#REF!</v>
      </c>
      <c r="AL50" s="151" t="e">
        <f>SUM(Q50-(AD50+X50))/Q50</f>
        <v>#DIV/0!</v>
      </c>
      <c r="AM50" s="55"/>
      <c r="AN50" s="388"/>
      <c r="AO50" s="391"/>
      <c r="AP50" s="390"/>
      <c r="AQ50" s="390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</row>
    <row r="51" spans="1:481" s="29" customFormat="1" ht="100.5" customHeight="1" x14ac:dyDescent="0.55000000000000004">
      <c r="A51" s="209" t="s">
        <v>53</v>
      </c>
      <c r="B51" s="193">
        <v>2</v>
      </c>
      <c r="C51" s="193">
        <v>0</v>
      </c>
      <c r="D51" s="193">
        <v>4</v>
      </c>
      <c r="E51" s="193">
        <v>6</v>
      </c>
      <c r="F51" s="193">
        <v>8</v>
      </c>
      <c r="G51" s="193" t="s">
        <v>129</v>
      </c>
      <c r="H51" s="242">
        <v>10</v>
      </c>
      <c r="I51" s="242" t="s">
        <v>47</v>
      </c>
      <c r="J51" s="248" t="s">
        <v>217</v>
      </c>
      <c r="K51" s="196">
        <v>3728944</v>
      </c>
      <c r="L51" s="196">
        <v>4108750</v>
      </c>
      <c r="M51" s="196">
        <f>3344323+1826294</f>
        <v>5170617</v>
      </c>
      <c r="N51" s="197"/>
      <c r="O51" s="197"/>
      <c r="P51" s="197"/>
      <c r="Q51" s="197">
        <f>SUM(N51+O51-P51)</f>
        <v>0</v>
      </c>
      <c r="R51" s="243"/>
      <c r="S51" s="243"/>
      <c r="T51" s="243"/>
      <c r="U51" s="243">
        <f>SUM(S51-T51)</f>
        <v>0</v>
      </c>
      <c r="V51" s="245"/>
      <c r="W51" s="283"/>
      <c r="X51" s="237">
        <f>SUM(U51)</f>
        <v>0</v>
      </c>
      <c r="Y51" s="237"/>
      <c r="Z51" s="245">
        <f>SUM(Q51-R51-T51-V51-W51-X51-Y51)</f>
        <v>0</v>
      </c>
      <c r="AA51" s="245"/>
      <c r="AB51" s="245"/>
      <c r="AC51" s="245">
        <f t="shared" si="0"/>
        <v>0</v>
      </c>
      <c r="AD51" s="237">
        <f t="shared" si="4"/>
        <v>0</v>
      </c>
      <c r="AE51" s="237"/>
      <c r="AF51" s="237">
        <f>SUM(AD51-AE51)</f>
        <v>0</v>
      </c>
      <c r="AG51" s="246">
        <f>SUM(R51+T51+V51+Y51+W51+AB51)</f>
        <v>0</v>
      </c>
      <c r="AH51" s="247" t="e">
        <f>AB51/(AB51+AE51+AF51)</f>
        <v>#DIV/0!</v>
      </c>
      <c r="AI51" s="177"/>
      <c r="AJ51" s="149"/>
      <c r="AK51" s="150" t="e">
        <f>SUM(AD51-AE51-#REF!-#REF!)</f>
        <v>#REF!</v>
      </c>
      <c r="AL51" s="151" t="e">
        <f>SUM(Q51-(AD51+X51))/Q51</f>
        <v>#DIV/0!</v>
      </c>
      <c r="AM51" s="55"/>
      <c r="AN51" s="388"/>
      <c r="AO51" s="391"/>
      <c r="AP51" s="390"/>
      <c r="AQ51" s="390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</row>
    <row r="52" spans="1:481" s="31" customFormat="1" ht="49.5" customHeight="1" x14ac:dyDescent="0.55000000000000004">
      <c r="A52" s="251"/>
      <c r="B52" s="251"/>
      <c r="C52" s="251"/>
      <c r="D52" s="251"/>
      <c r="E52" s="251"/>
      <c r="F52" s="251"/>
      <c r="G52" s="251"/>
      <c r="H52" s="252"/>
      <c r="I52" s="252"/>
      <c r="J52" s="253" t="s">
        <v>115</v>
      </c>
      <c r="K52" s="254">
        <f>SUM(K48:K51)</f>
        <v>79894199</v>
      </c>
      <c r="L52" s="254">
        <f>SUM(L48:L51)</f>
        <v>221370527</v>
      </c>
      <c r="M52" s="254">
        <f>SUM(M48:M51)</f>
        <v>604830872</v>
      </c>
      <c r="N52" s="255">
        <f>SUM(N47:N51)</f>
        <v>0</v>
      </c>
      <c r="O52" s="255">
        <f>SUM(O47:O51)</f>
        <v>0</v>
      </c>
      <c r="P52" s="255">
        <f>SUM(P47:P51)</f>
        <v>0</v>
      </c>
      <c r="Q52" s="255">
        <f>SUM(Q47:Q51)</f>
        <v>0</v>
      </c>
      <c r="R52" s="256">
        <f>SUM(R48:R51)</f>
        <v>0</v>
      </c>
      <c r="S52" s="256">
        <f>SUM(S48:S51)</f>
        <v>0</v>
      </c>
      <c r="T52" s="256">
        <f>SUM(T48:T51)</f>
        <v>0</v>
      </c>
      <c r="U52" s="256">
        <f>SUM(U48:U51)</f>
        <v>0</v>
      </c>
      <c r="V52" s="257">
        <f t="shared" ref="V52:AA52" si="32">SUM(V48:V51)</f>
        <v>0</v>
      </c>
      <c r="W52" s="257">
        <f t="shared" si="32"/>
        <v>0</v>
      </c>
      <c r="X52" s="275">
        <f>SUM(X47:X51)</f>
        <v>0</v>
      </c>
      <c r="Y52" s="260">
        <f>SUM(Y47:Y51)</f>
        <v>0</v>
      </c>
      <c r="Z52" s="257">
        <f t="shared" si="32"/>
        <v>0</v>
      </c>
      <c r="AA52" s="257">
        <f t="shared" si="32"/>
        <v>0</v>
      </c>
      <c r="AB52" s="257">
        <f>SUM(AB48:AB51)</f>
        <v>0</v>
      </c>
      <c r="AC52" s="257">
        <f t="shared" si="0"/>
        <v>0</v>
      </c>
      <c r="AD52" s="260">
        <f>SUM(AD47:AD51)</f>
        <v>0</v>
      </c>
      <c r="AE52" s="260">
        <f>SUM(AE47:AE51)</f>
        <v>0</v>
      </c>
      <c r="AF52" s="260">
        <f>SUM(AF47:AF51)</f>
        <v>0</v>
      </c>
      <c r="AG52" s="258"/>
      <c r="AH52" s="261" t="e">
        <f>SUM(AB52/Z52)</f>
        <v>#DIV/0!</v>
      </c>
      <c r="AI52" s="178"/>
      <c r="AJ52" s="52"/>
      <c r="AK52" s="154" t="e">
        <f>SUM(AD52-AE52-#REF!-#REF!)</f>
        <v>#REF!</v>
      </c>
      <c r="AL52" s="155" t="e">
        <f>SUM(Q52-(AD52+X52))/Q52</f>
        <v>#DIV/0!</v>
      </c>
      <c r="AM52" s="58"/>
      <c r="AN52" s="393"/>
      <c r="AO52" s="394"/>
      <c r="AP52" s="395"/>
      <c r="AQ52" s="395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</row>
    <row r="53" spans="1:481" s="29" customFormat="1" ht="33" customHeight="1" x14ac:dyDescent="0.55000000000000004">
      <c r="A53" s="209"/>
      <c r="B53" s="635" t="s">
        <v>87</v>
      </c>
      <c r="C53" s="635"/>
      <c r="D53" s="635"/>
      <c r="E53" s="635"/>
      <c r="F53" s="635"/>
      <c r="G53" s="635"/>
      <c r="H53" s="635"/>
      <c r="I53" s="635"/>
      <c r="J53" s="635" t="s">
        <v>87</v>
      </c>
      <c r="K53" s="242"/>
      <c r="L53" s="242"/>
      <c r="M53" s="242"/>
      <c r="N53" s="262"/>
      <c r="O53" s="262"/>
      <c r="P53" s="262"/>
      <c r="Q53" s="262"/>
      <c r="R53" s="262"/>
      <c r="S53" s="262"/>
      <c r="T53" s="262"/>
      <c r="U53" s="262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77"/>
      <c r="AH53" s="247"/>
      <c r="AI53" s="180"/>
      <c r="AJ53" s="149"/>
      <c r="AK53" s="150" t="e">
        <f>SUM(AD53-AE53-#REF!-#REF!)</f>
        <v>#REF!</v>
      </c>
      <c r="AL53" s="157"/>
      <c r="AM53" s="59"/>
      <c r="AN53" s="388"/>
      <c r="AO53" s="389"/>
      <c r="AP53" s="390"/>
      <c r="AQ53" s="390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</row>
    <row r="54" spans="1:481" s="29" customFormat="1" x14ac:dyDescent="0.55000000000000004">
      <c r="A54" s="209" t="s">
        <v>53</v>
      </c>
      <c r="B54" s="193">
        <v>2</v>
      </c>
      <c r="C54" s="193">
        <v>0</v>
      </c>
      <c r="D54" s="193">
        <v>4</v>
      </c>
      <c r="E54" s="193">
        <v>7</v>
      </c>
      <c r="F54" s="193">
        <v>1</v>
      </c>
      <c r="G54" s="193" t="s">
        <v>129</v>
      </c>
      <c r="H54" s="242">
        <v>9</v>
      </c>
      <c r="I54" s="242" t="s">
        <v>47</v>
      </c>
      <c r="J54" s="207" t="s">
        <v>133</v>
      </c>
      <c r="K54" s="196">
        <v>746200</v>
      </c>
      <c r="L54" s="196">
        <v>85400</v>
      </c>
      <c r="M54" s="196"/>
      <c r="N54" s="197"/>
      <c r="O54" s="197"/>
      <c r="P54" s="197"/>
      <c r="Q54" s="197">
        <f>SUM(N54+O54-P54)</f>
        <v>0</v>
      </c>
      <c r="R54" s="243"/>
      <c r="S54" s="243"/>
      <c r="T54" s="243"/>
      <c r="U54" s="243">
        <f>SUM(S54-T54)</f>
        <v>0</v>
      </c>
      <c r="V54" s="245"/>
      <c r="W54" s="245"/>
      <c r="X54" s="237">
        <f>SUM(U54)</f>
        <v>0</v>
      </c>
      <c r="Y54" s="237"/>
      <c r="Z54" s="245">
        <f>SUM(Q54-R54-T54-V54-W54-X54-Y54)</f>
        <v>0</v>
      </c>
      <c r="AA54" s="245"/>
      <c r="AB54" s="245"/>
      <c r="AC54" s="245">
        <f t="shared" si="0"/>
        <v>0</v>
      </c>
      <c r="AD54" s="237">
        <f t="shared" si="4"/>
        <v>0</v>
      </c>
      <c r="AE54" s="237"/>
      <c r="AF54" s="237">
        <f>SUM(AD54-AE54)</f>
        <v>0</v>
      </c>
      <c r="AG54" s="246">
        <f>SUM(R54+T54+V54+Y54+W54+AB54)</f>
        <v>0</v>
      </c>
      <c r="AH54" s="247"/>
      <c r="AI54" s="177"/>
      <c r="AJ54" s="149"/>
      <c r="AK54" s="150" t="e">
        <f>SUM(AD54-AE54-#REF!-#REF!)</f>
        <v>#REF!</v>
      </c>
      <c r="AL54" s="151" t="e">
        <f>SUM(Q54-(AD54+X54))/Q54</f>
        <v>#DIV/0!</v>
      </c>
      <c r="AM54" s="55"/>
      <c r="AN54" s="388"/>
      <c r="AO54" s="391"/>
      <c r="AP54" s="390"/>
      <c r="AQ54" s="390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</row>
    <row r="55" spans="1:481" s="29" customFormat="1" ht="65.25" customHeight="1" x14ac:dyDescent="0.55000000000000004">
      <c r="A55" s="209" t="s">
        <v>53</v>
      </c>
      <c r="B55" s="193">
        <v>2</v>
      </c>
      <c r="C55" s="193">
        <v>0</v>
      </c>
      <c r="D55" s="193">
        <v>4</v>
      </c>
      <c r="E55" s="193">
        <v>7</v>
      </c>
      <c r="F55" s="193">
        <v>3</v>
      </c>
      <c r="G55" s="193" t="s">
        <v>48</v>
      </c>
      <c r="H55" s="242">
        <v>10</v>
      </c>
      <c r="I55" s="242" t="s">
        <v>47</v>
      </c>
      <c r="J55" s="207" t="s">
        <v>132</v>
      </c>
      <c r="K55" s="196">
        <v>111300</v>
      </c>
      <c r="L55" s="196">
        <v>120960</v>
      </c>
      <c r="M55" s="196"/>
      <c r="N55" s="197"/>
      <c r="O55" s="197"/>
      <c r="P55" s="197"/>
      <c r="Q55" s="197">
        <f>SUM(N55+O55-P55)</f>
        <v>0</v>
      </c>
      <c r="R55" s="243"/>
      <c r="S55" s="243"/>
      <c r="T55" s="243"/>
      <c r="U55" s="243">
        <f>SUM(S55-T55)</f>
        <v>0</v>
      </c>
      <c r="V55" s="245"/>
      <c r="W55" s="245"/>
      <c r="X55" s="237">
        <f>SUM(U55)</f>
        <v>0</v>
      </c>
      <c r="Y55" s="237"/>
      <c r="Z55" s="245">
        <f>SUM(Q55-R55-T55-V55-W55-X55-Y55)</f>
        <v>0</v>
      </c>
      <c r="AA55" s="284"/>
      <c r="AB55" s="284"/>
      <c r="AC55" s="284">
        <f t="shared" si="0"/>
        <v>0</v>
      </c>
      <c r="AD55" s="237">
        <f t="shared" si="4"/>
        <v>0</v>
      </c>
      <c r="AE55" s="237"/>
      <c r="AF55" s="237">
        <f>SUM(AD55-AE55)</f>
        <v>0</v>
      </c>
      <c r="AG55" s="246">
        <f>SUM(R55+T55+V55+Y55+W55+AB55)</f>
        <v>0</v>
      </c>
      <c r="AH55" s="247"/>
      <c r="AI55" s="177"/>
      <c r="AJ55" s="149"/>
      <c r="AK55" s="150" t="e">
        <f>SUM(AD55-AE55-#REF!-#REF!)</f>
        <v>#REF!</v>
      </c>
      <c r="AL55" s="151" t="e">
        <f>SUM(Q55-(AD55+X55))/Q55</f>
        <v>#DIV/0!</v>
      </c>
      <c r="AM55" s="55"/>
      <c r="AN55" s="388"/>
      <c r="AO55" s="391"/>
      <c r="AP55" s="390"/>
      <c r="AQ55" s="390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</row>
    <row r="56" spans="1:481" s="29" customFormat="1" ht="52.5" customHeight="1" x14ac:dyDescent="0.55000000000000004">
      <c r="A56" s="209" t="s">
        <v>53</v>
      </c>
      <c r="B56" s="193">
        <v>2</v>
      </c>
      <c r="C56" s="193">
        <v>0</v>
      </c>
      <c r="D56" s="193">
        <v>4</v>
      </c>
      <c r="E56" s="193">
        <v>7</v>
      </c>
      <c r="F56" s="193">
        <v>5</v>
      </c>
      <c r="G56" s="193" t="s">
        <v>129</v>
      </c>
      <c r="H56" s="242">
        <v>10</v>
      </c>
      <c r="I56" s="242" t="s">
        <v>47</v>
      </c>
      <c r="J56" s="248" t="s">
        <v>88</v>
      </c>
      <c r="K56" s="196">
        <v>2293000</v>
      </c>
      <c r="L56" s="196">
        <v>1674000</v>
      </c>
      <c r="M56" s="196">
        <v>683998</v>
      </c>
      <c r="N56" s="197"/>
      <c r="O56" s="197"/>
      <c r="P56" s="197"/>
      <c r="Q56" s="197">
        <f>SUM(N56+O56-P56)</f>
        <v>0</v>
      </c>
      <c r="R56" s="243"/>
      <c r="S56" s="243"/>
      <c r="T56" s="243"/>
      <c r="U56" s="243">
        <f>SUM(S56-T56)</f>
        <v>0</v>
      </c>
      <c r="V56" s="245"/>
      <c r="W56" s="245"/>
      <c r="X56" s="237">
        <f>SUM(U56)</f>
        <v>0</v>
      </c>
      <c r="Y56" s="237"/>
      <c r="Z56" s="245">
        <f>SUM(Q56-R56-T56-V56-W56-X56-Y56)</f>
        <v>0</v>
      </c>
      <c r="AA56" s="245"/>
      <c r="AB56" s="245"/>
      <c r="AC56" s="245">
        <f t="shared" si="0"/>
        <v>0</v>
      </c>
      <c r="AD56" s="237">
        <f t="shared" si="4"/>
        <v>0</v>
      </c>
      <c r="AE56" s="237"/>
      <c r="AF56" s="237">
        <f>SUM(AD56-AE56)</f>
        <v>0</v>
      </c>
      <c r="AG56" s="246">
        <f>SUM(R56+T56+V56+Y56+W56+AB56)</f>
        <v>0</v>
      </c>
      <c r="AH56" s="247" t="e">
        <f>AB56/(AB56+AE56+AF56)</f>
        <v>#DIV/0!</v>
      </c>
      <c r="AI56" s="177"/>
      <c r="AJ56" s="149"/>
      <c r="AK56" s="150" t="e">
        <f>SUM(AD56-AE56-#REF!-#REF!)</f>
        <v>#REF!</v>
      </c>
      <c r="AL56" s="151" t="e">
        <f>SUM(Q56-(AD56+X56))/Q56</f>
        <v>#DIV/0!</v>
      </c>
      <c r="AM56" s="55"/>
      <c r="AN56" s="388"/>
      <c r="AO56" s="391"/>
      <c r="AP56" s="390"/>
      <c r="AQ56" s="390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</row>
    <row r="57" spans="1:481" s="29" customFormat="1" ht="73.5" customHeight="1" x14ac:dyDescent="0.55000000000000004">
      <c r="A57" s="209" t="s">
        <v>53</v>
      </c>
      <c r="B57" s="193">
        <v>2</v>
      </c>
      <c r="C57" s="193">
        <v>0</v>
      </c>
      <c r="D57" s="193">
        <v>4</v>
      </c>
      <c r="E57" s="193">
        <v>7</v>
      </c>
      <c r="F57" s="193">
        <v>6</v>
      </c>
      <c r="G57" s="193" t="s">
        <v>129</v>
      </c>
      <c r="H57" s="242">
        <v>10</v>
      </c>
      <c r="I57" s="242" t="s">
        <v>47</v>
      </c>
      <c r="J57" s="248" t="s">
        <v>204</v>
      </c>
      <c r="K57" s="196">
        <v>5955458</v>
      </c>
      <c r="L57" s="196">
        <v>4360858</v>
      </c>
      <c r="M57" s="196">
        <f>1454877</f>
        <v>1454877</v>
      </c>
      <c r="N57" s="197"/>
      <c r="O57" s="197"/>
      <c r="P57" s="197"/>
      <c r="Q57" s="197">
        <f>SUM(N57+O57-P57)</f>
        <v>0</v>
      </c>
      <c r="R57" s="256"/>
      <c r="S57" s="256"/>
      <c r="T57" s="269"/>
      <c r="U57" s="243">
        <f>SUM(S57-T57)</f>
        <v>0</v>
      </c>
      <c r="V57" s="245"/>
      <c r="W57" s="245"/>
      <c r="X57" s="237">
        <f>SUM(U57)</f>
        <v>0</v>
      </c>
      <c r="Y57" s="237"/>
      <c r="Z57" s="245">
        <f>SUM(Q57-R57-T57-V57-W57-X57-Y57)</f>
        <v>0</v>
      </c>
      <c r="AA57" s="245"/>
      <c r="AB57" s="245"/>
      <c r="AC57" s="245">
        <f t="shared" si="0"/>
        <v>0</v>
      </c>
      <c r="AD57" s="237">
        <f t="shared" si="4"/>
        <v>0</v>
      </c>
      <c r="AE57" s="237"/>
      <c r="AF57" s="274">
        <f>SUM(AD57-AE57)</f>
        <v>0</v>
      </c>
      <c r="AG57" s="246">
        <f>SUM(R57+T57+V57+Y57+W57+AB57)</f>
        <v>0</v>
      </c>
      <c r="AH57" s="247" t="e">
        <f>AB57/(AB57+AE57+AF57)</f>
        <v>#DIV/0!</v>
      </c>
      <c r="AI57" s="177"/>
      <c r="AJ57" s="149"/>
      <c r="AK57" s="150" t="e">
        <f>SUM(AD57-AE57-#REF!-#REF!)</f>
        <v>#REF!</v>
      </c>
      <c r="AL57" s="151" t="e">
        <f>SUM(Q57-(AD57+X57))/Q57</f>
        <v>#DIV/0!</v>
      </c>
      <c r="AM57" s="55"/>
      <c r="AN57" s="388" t="s">
        <v>222</v>
      </c>
      <c r="AO57" s="391"/>
      <c r="AP57" s="390"/>
      <c r="AQ57" s="390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</row>
    <row r="58" spans="1:481" s="31" customFormat="1" x14ac:dyDescent="0.55000000000000004">
      <c r="A58" s="251"/>
      <c r="B58" s="251"/>
      <c r="C58" s="251"/>
      <c r="D58" s="251"/>
      <c r="E58" s="251"/>
      <c r="F58" s="251"/>
      <c r="G58" s="251" t="s">
        <v>129</v>
      </c>
      <c r="H58" s="252"/>
      <c r="I58" s="252"/>
      <c r="J58" s="253" t="s">
        <v>142</v>
      </c>
      <c r="K58" s="254">
        <f>SUM(K54:K57)</f>
        <v>9105958</v>
      </c>
      <c r="L58" s="254">
        <f>SUM(L54:L57)</f>
        <v>6241218</v>
      </c>
      <c r="M58" s="254">
        <f>SUM(M54:M57)</f>
        <v>2138875</v>
      </c>
      <c r="N58" s="255">
        <f>SUM(N54:N57)</f>
        <v>0</v>
      </c>
      <c r="O58" s="255">
        <f t="shared" ref="O58:V58" si="33">SUM(O54:O57)</f>
        <v>0</v>
      </c>
      <c r="P58" s="255">
        <f t="shared" si="33"/>
        <v>0</v>
      </c>
      <c r="Q58" s="255">
        <f t="shared" si="33"/>
        <v>0</v>
      </c>
      <c r="R58" s="256">
        <f t="shared" si="33"/>
        <v>0</v>
      </c>
      <c r="S58" s="256">
        <f t="shared" si="33"/>
        <v>0</v>
      </c>
      <c r="T58" s="256">
        <f t="shared" si="33"/>
        <v>0</v>
      </c>
      <c r="U58" s="256">
        <f t="shared" si="33"/>
        <v>0</v>
      </c>
      <c r="V58" s="257">
        <f t="shared" si="33"/>
        <v>0</v>
      </c>
      <c r="W58" s="257">
        <f>SUM(W56:W57)</f>
        <v>0</v>
      </c>
      <c r="X58" s="275">
        <f>SUM(X53:X57)</f>
        <v>0</v>
      </c>
      <c r="Y58" s="260">
        <f>SUM(Y53:Y57)</f>
        <v>0</v>
      </c>
      <c r="Z58" s="257">
        <f>SUM(Z54:Z57)</f>
        <v>0</v>
      </c>
      <c r="AA58" s="257">
        <f>SUM(AA56:AA57)</f>
        <v>0</v>
      </c>
      <c r="AB58" s="257">
        <f>SUM(AB53:AB57)</f>
        <v>0</v>
      </c>
      <c r="AC58" s="257">
        <f t="shared" si="0"/>
        <v>0</v>
      </c>
      <c r="AD58" s="260">
        <f>SUM(AD53:AD57)</f>
        <v>0</v>
      </c>
      <c r="AE58" s="260">
        <f>SUM(AE53:AE57)</f>
        <v>0</v>
      </c>
      <c r="AF58" s="260">
        <f>SUM(AF53:AF57)</f>
        <v>0</v>
      </c>
      <c r="AG58" s="258"/>
      <c r="AH58" s="473" t="e">
        <f>SUM(AB58/Z58)</f>
        <v>#DIV/0!</v>
      </c>
      <c r="AI58" s="178"/>
      <c r="AJ58" s="52"/>
      <c r="AK58" s="154" t="e">
        <f>SUM(AD58-AE58-#REF!-#REF!)</f>
        <v>#REF!</v>
      </c>
      <c r="AL58" s="155" t="e">
        <f>SUM(Q58-(AD58+X58))/Q58</f>
        <v>#DIV/0!</v>
      </c>
      <c r="AM58" s="58"/>
      <c r="AN58" s="393"/>
      <c r="AO58" s="394"/>
      <c r="AP58" s="395"/>
      <c r="AQ58" s="395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</row>
    <row r="59" spans="1:481" s="29" customFormat="1" ht="40.5" customHeight="1" x14ac:dyDescent="0.55000000000000004">
      <c r="A59" s="209"/>
      <c r="B59" s="635" t="s">
        <v>89</v>
      </c>
      <c r="C59" s="635"/>
      <c r="D59" s="635"/>
      <c r="E59" s="635"/>
      <c r="F59" s="635"/>
      <c r="G59" s="635"/>
      <c r="H59" s="635"/>
      <c r="I59" s="635"/>
      <c r="J59" s="635"/>
      <c r="K59" s="196"/>
      <c r="L59" s="196"/>
      <c r="M59" s="196"/>
      <c r="N59" s="197"/>
      <c r="O59" s="197"/>
      <c r="P59" s="197"/>
      <c r="Q59" s="197"/>
      <c r="R59" s="243"/>
      <c r="S59" s="243"/>
      <c r="T59" s="243"/>
      <c r="U59" s="243"/>
      <c r="V59" s="245"/>
      <c r="W59" s="245"/>
      <c r="X59" s="237">
        <f>SUM(M59)</f>
        <v>0</v>
      </c>
      <c r="Y59" s="237"/>
      <c r="Z59" s="245"/>
      <c r="AA59" s="245"/>
      <c r="AB59" s="245"/>
      <c r="AC59" s="245">
        <f t="shared" ref="AC59:AC85" si="34">SUM(AA59-AB59)</f>
        <v>0</v>
      </c>
      <c r="AD59" s="237"/>
      <c r="AE59" s="237"/>
      <c r="AF59" s="237"/>
      <c r="AG59" s="246"/>
      <c r="AH59" s="247"/>
      <c r="AI59" s="181"/>
      <c r="AJ59" s="149"/>
      <c r="AK59" s="150"/>
      <c r="AL59" s="157"/>
      <c r="AM59" s="59"/>
      <c r="AN59" s="388"/>
      <c r="AO59" s="389"/>
      <c r="AP59" s="390"/>
      <c r="AQ59" s="390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</row>
    <row r="60" spans="1:481" s="29" customFormat="1" x14ac:dyDescent="0.35">
      <c r="A60" s="209" t="s">
        <v>53</v>
      </c>
      <c r="B60" s="193">
        <v>2</v>
      </c>
      <c r="C60" s="193">
        <v>0</v>
      </c>
      <c r="D60" s="193">
        <v>4</v>
      </c>
      <c r="E60" s="193">
        <v>8</v>
      </c>
      <c r="F60" s="193">
        <v>1</v>
      </c>
      <c r="G60" s="193" t="s">
        <v>129</v>
      </c>
      <c r="H60" s="242">
        <v>10</v>
      </c>
      <c r="I60" s="242" t="s">
        <v>47</v>
      </c>
      <c r="J60" s="285" t="s">
        <v>90</v>
      </c>
      <c r="K60" s="196">
        <v>6186430</v>
      </c>
      <c r="L60" s="196">
        <v>6607190</v>
      </c>
      <c r="M60" s="196">
        <v>9941102</v>
      </c>
      <c r="N60" s="197"/>
      <c r="O60" s="197"/>
      <c r="P60" s="197"/>
      <c r="Q60" s="197">
        <f>SUM(N60+O60-P60)</f>
        <v>0</v>
      </c>
      <c r="R60" s="243"/>
      <c r="S60" s="243"/>
      <c r="T60" s="243"/>
      <c r="U60" s="243"/>
      <c r="V60" s="245">
        <f>SUM(Q60)</f>
        <v>0</v>
      </c>
      <c r="W60" s="245"/>
      <c r="X60" s="237">
        <f>SUM(U60)</f>
        <v>0</v>
      </c>
      <c r="Y60" s="237"/>
      <c r="Z60" s="245">
        <f>SUM(Q60-R60-T60-V60-W60-X60-Y60)</f>
        <v>0</v>
      </c>
      <c r="AA60" s="245"/>
      <c r="AB60" s="245"/>
      <c r="AC60" s="245">
        <f t="shared" si="34"/>
        <v>0</v>
      </c>
      <c r="AD60" s="237"/>
      <c r="AE60" s="237"/>
      <c r="AF60" s="237" t="s">
        <v>35</v>
      </c>
      <c r="AG60" s="246"/>
      <c r="AH60" s="247" t="e">
        <f>AB60/(AB60+AE60+AF60)</f>
        <v>#VALUE!</v>
      </c>
      <c r="AI60" s="177"/>
      <c r="AJ60" s="149"/>
      <c r="AK60" s="150" t="e">
        <f>SUM(AD60-AE60-#REF!-#REF!)</f>
        <v>#REF!</v>
      </c>
      <c r="AL60" s="151" t="e">
        <f>SUM(Q60-(AD60+X60))/Q60</f>
        <v>#DIV/0!</v>
      </c>
      <c r="AM60" s="56"/>
      <c r="AN60" s="401"/>
      <c r="AO60" s="402"/>
      <c r="AP60" s="390"/>
      <c r="AQ60" s="390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</row>
    <row r="61" spans="1:481" s="29" customFormat="1" ht="53.25" customHeight="1" x14ac:dyDescent="0.35">
      <c r="A61" s="209" t="s">
        <v>53</v>
      </c>
      <c r="B61" s="193">
        <v>2</v>
      </c>
      <c r="C61" s="193">
        <v>0</v>
      </c>
      <c r="D61" s="193">
        <v>4</v>
      </c>
      <c r="E61" s="193">
        <v>8</v>
      </c>
      <c r="F61" s="193">
        <v>2</v>
      </c>
      <c r="G61" s="193" t="s">
        <v>129</v>
      </c>
      <c r="H61" s="242">
        <v>10</v>
      </c>
      <c r="I61" s="242" t="s">
        <v>47</v>
      </c>
      <c r="J61" s="285" t="s">
        <v>91</v>
      </c>
      <c r="K61" s="196">
        <v>93438200</v>
      </c>
      <c r="L61" s="196">
        <v>94312740</v>
      </c>
      <c r="M61" s="196">
        <v>103921690</v>
      </c>
      <c r="N61" s="197"/>
      <c r="O61" s="197"/>
      <c r="P61" s="197"/>
      <c r="Q61" s="197">
        <f>SUM(N61+O61-P61)</f>
        <v>0</v>
      </c>
      <c r="R61" s="243"/>
      <c r="S61" s="243"/>
      <c r="T61" s="243"/>
      <c r="U61" s="243"/>
      <c r="V61" s="245">
        <f>SUM(Q61)</f>
        <v>0</v>
      </c>
      <c r="W61" s="245"/>
      <c r="X61" s="237">
        <f>SUM(U61)</f>
        <v>0</v>
      </c>
      <c r="Y61" s="237"/>
      <c r="Z61" s="245">
        <f>SUM(Q61-R61-T61-V61-W61-X61-Y61)</f>
        <v>0</v>
      </c>
      <c r="AA61" s="245"/>
      <c r="AB61" s="245"/>
      <c r="AC61" s="245">
        <f t="shared" si="34"/>
        <v>0</v>
      </c>
      <c r="AD61" s="237"/>
      <c r="AE61" s="237"/>
      <c r="AF61" s="237" t="s">
        <v>35</v>
      </c>
      <c r="AG61" s="246"/>
      <c r="AH61" s="247" t="e">
        <f>AB61/(AB61+AE61+AF61)</f>
        <v>#VALUE!</v>
      </c>
      <c r="AI61" s="177"/>
      <c r="AJ61" s="149"/>
      <c r="AK61" s="150" t="e">
        <f>SUM(AD61-AE61-#REF!-#REF!)</f>
        <v>#REF!</v>
      </c>
      <c r="AL61" s="151" t="e">
        <f>SUM(Q61-(AD61+X61))/Q61</f>
        <v>#DIV/0!</v>
      </c>
      <c r="AM61" s="56"/>
      <c r="AN61" s="401"/>
      <c r="AO61" s="402"/>
      <c r="AP61" s="403"/>
      <c r="AQ61" s="390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</row>
    <row r="62" spans="1:481" s="29" customFormat="1" x14ac:dyDescent="0.35">
      <c r="A62" s="209" t="s">
        <v>53</v>
      </c>
      <c r="B62" s="193">
        <v>2</v>
      </c>
      <c r="C62" s="193">
        <v>0</v>
      </c>
      <c r="D62" s="193">
        <v>4</v>
      </c>
      <c r="E62" s="193">
        <v>8</v>
      </c>
      <c r="F62" s="193">
        <v>5</v>
      </c>
      <c r="G62" s="193" t="s">
        <v>129</v>
      </c>
      <c r="H62" s="242">
        <v>10</v>
      </c>
      <c r="I62" s="242" t="s">
        <v>47</v>
      </c>
      <c r="J62" s="285" t="s">
        <v>92</v>
      </c>
      <c r="K62" s="196">
        <v>38584988</v>
      </c>
      <c r="L62" s="196">
        <v>37647973</v>
      </c>
      <c r="M62" s="196">
        <v>29818737</v>
      </c>
      <c r="N62" s="197"/>
      <c r="O62" s="197"/>
      <c r="P62" s="197"/>
      <c r="Q62" s="197">
        <f>SUM(N62+O62-P62)</f>
        <v>0</v>
      </c>
      <c r="R62" s="243"/>
      <c r="S62" s="243"/>
      <c r="T62" s="243"/>
      <c r="U62" s="243"/>
      <c r="V62" s="245">
        <f>SUM(Q62)</f>
        <v>0</v>
      </c>
      <c r="W62" s="245"/>
      <c r="X62" s="237">
        <f>SUM(U62)</f>
        <v>0</v>
      </c>
      <c r="Y62" s="237"/>
      <c r="Z62" s="245">
        <f>SUM(Q62-R62-T62-V62-W62-X62-Y62)</f>
        <v>0</v>
      </c>
      <c r="AA62" s="245"/>
      <c r="AB62" s="245"/>
      <c r="AC62" s="245">
        <f t="shared" si="34"/>
        <v>0</v>
      </c>
      <c r="AD62" s="237"/>
      <c r="AE62" s="237"/>
      <c r="AF62" s="237" t="s">
        <v>35</v>
      </c>
      <c r="AG62" s="246"/>
      <c r="AH62" s="247" t="e">
        <f>AB62/(AB62+AE62+AF62)</f>
        <v>#VALUE!</v>
      </c>
      <c r="AI62" s="177"/>
      <c r="AJ62" s="149"/>
      <c r="AK62" s="150" t="e">
        <f>SUM(AD62-AE62-#REF!-#REF!)</f>
        <v>#REF!</v>
      </c>
      <c r="AL62" s="151" t="e">
        <f>SUM(Q62-(AD62+X62))/Q62</f>
        <v>#DIV/0!</v>
      </c>
      <c r="AM62" s="56"/>
      <c r="AN62" s="401"/>
      <c r="AO62" s="402"/>
      <c r="AP62" s="403"/>
      <c r="AQ62" s="390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</row>
    <row r="63" spans="1:481" s="29" customFormat="1" ht="58.5" customHeight="1" x14ac:dyDescent="0.35">
      <c r="A63" s="209" t="s">
        <v>53</v>
      </c>
      <c r="B63" s="193">
        <v>2</v>
      </c>
      <c r="C63" s="193">
        <v>0</v>
      </c>
      <c r="D63" s="193">
        <v>4</v>
      </c>
      <c r="E63" s="193">
        <v>8</v>
      </c>
      <c r="F63" s="193">
        <v>6</v>
      </c>
      <c r="G63" s="193"/>
      <c r="H63" s="242">
        <v>10</v>
      </c>
      <c r="I63" s="242" t="s">
        <v>47</v>
      </c>
      <c r="J63" s="285" t="s">
        <v>119</v>
      </c>
      <c r="K63" s="196">
        <v>122363650</v>
      </c>
      <c r="L63" s="196">
        <v>119445871</v>
      </c>
      <c r="M63" s="196">
        <v>113763193</v>
      </c>
      <c r="N63" s="197"/>
      <c r="O63" s="197"/>
      <c r="P63" s="197"/>
      <c r="Q63" s="197">
        <f>SUM(N63+O63-P63)</f>
        <v>0</v>
      </c>
      <c r="R63" s="243"/>
      <c r="S63" s="243"/>
      <c r="T63" s="243"/>
      <c r="U63" s="243"/>
      <c r="V63" s="245">
        <f>SUM(Q63)</f>
        <v>0</v>
      </c>
      <c r="W63" s="245"/>
      <c r="X63" s="237">
        <f>SUM(U63)</f>
        <v>0</v>
      </c>
      <c r="Y63" s="237"/>
      <c r="Z63" s="245">
        <f>SUM(Q63-R63-T63-V63-W63-X63-Y63)</f>
        <v>0</v>
      </c>
      <c r="AA63" s="245"/>
      <c r="AB63" s="245"/>
      <c r="AC63" s="245">
        <f t="shared" si="34"/>
        <v>0</v>
      </c>
      <c r="AD63" s="237"/>
      <c r="AE63" s="237"/>
      <c r="AF63" s="237" t="s">
        <v>35</v>
      </c>
      <c r="AG63" s="246"/>
      <c r="AH63" s="247" t="e">
        <f>AB63/(AB63+AE63+AF63)</f>
        <v>#VALUE!</v>
      </c>
      <c r="AI63" s="177"/>
      <c r="AJ63" s="149"/>
      <c r="AK63" s="150" t="e">
        <f>SUM(AD63-AE63-#REF!-#REF!)</f>
        <v>#REF!</v>
      </c>
      <c r="AL63" s="151" t="e">
        <f>SUM(Q63-(AD63+X63))/Q63</f>
        <v>#DIV/0!</v>
      </c>
      <c r="AM63" s="56"/>
      <c r="AN63" s="401"/>
      <c r="AO63" s="402"/>
      <c r="AP63" s="390"/>
      <c r="AQ63" s="390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</row>
    <row r="64" spans="1:481" s="29" customFormat="1" x14ac:dyDescent="0.35">
      <c r="A64" s="209"/>
      <c r="B64" s="251"/>
      <c r="C64" s="251"/>
      <c r="D64" s="251"/>
      <c r="E64" s="251"/>
      <c r="F64" s="251"/>
      <c r="G64" s="251"/>
      <c r="H64" s="252"/>
      <c r="I64" s="252"/>
      <c r="J64" s="253" t="s">
        <v>120</v>
      </c>
      <c r="K64" s="254"/>
      <c r="L64" s="254"/>
      <c r="M64" s="254"/>
      <c r="N64" s="255">
        <f>SUM(N60:N63)</f>
        <v>0</v>
      </c>
      <c r="O64" s="255">
        <f>SUM(O60:O63)</f>
        <v>0</v>
      </c>
      <c r="P64" s="255">
        <f>SUM(P60:P63)</f>
        <v>0</v>
      </c>
      <c r="Q64" s="255">
        <f>SUM(Q60:Q63)</f>
        <v>0</v>
      </c>
      <c r="R64" s="256"/>
      <c r="S64" s="256"/>
      <c r="T64" s="256"/>
      <c r="U64" s="256"/>
      <c r="V64" s="257">
        <f>SUM(V60:V63)</f>
        <v>0</v>
      </c>
      <c r="W64" s="257">
        <f t="shared" ref="W64:AE64" si="35">SUM(W60:W63)</f>
        <v>0</v>
      </c>
      <c r="X64" s="286">
        <f t="shared" si="35"/>
        <v>0</v>
      </c>
      <c r="Y64" s="257">
        <f t="shared" si="35"/>
        <v>0</v>
      </c>
      <c r="Z64" s="257">
        <f t="shared" si="35"/>
        <v>0</v>
      </c>
      <c r="AA64" s="257">
        <f t="shared" si="35"/>
        <v>0</v>
      </c>
      <c r="AB64" s="257">
        <f t="shared" si="35"/>
        <v>0</v>
      </c>
      <c r="AC64" s="257">
        <f t="shared" si="35"/>
        <v>0</v>
      </c>
      <c r="AD64" s="257">
        <f t="shared" si="35"/>
        <v>0</v>
      </c>
      <c r="AE64" s="257">
        <f t="shared" si="35"/>
        <v>0</v>
      </c>
      <c r="AF64" s="260"/>
      <c r="AG64" s="258"/>
      <c r="AH64" s="473"/>
      <c r="AI64" s="178"/>
      <c r="AJ64" s="52"/>
      <c r="AK64" s="154"/>
      <c r="AL64" s="155" t="e">
        <f>SUM(Q64-(AD64+X64))/Q64</f>
        <v>#DIV/0!</v>
      </c>
      <c r="AM64" s="62"/>
      <c r="AN64" s="404">
        <f>SUM(AN60:AN63)</f>
        <v>0</v>
      </c>
      <c r="AO64" s="394"/>
      <c r="AP64" s="395"/>
      <c r="AQ64" s="395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</row>
    <row r="65" spans="1:481" s="29" customFormat="1" ht="36" customHeight="1" x14ac:dyDescent="0.55000000000000004">
      <c r="A65" s="209"/>
      <c r="B65" s="635" t="s">
        <v>93</v>
      </c>
      <c r="C65" s="635"/>
      <c r="D65" s="635"/>
      <c r="E65" s="635"/>
      <c r="F65" s="635"/>
      <c r="G65" s="635"/>
      <c r="H65" s="635"/>
      <c r="I65" s="635"/>
      <c r="J65" s="635"/>
      <c r="K65" s="242"/>
      <c r="L65" s="242"/>
      <c r="M65" s="242"/>
      <c r="N65" s="262"/>
      <c r="O65" s="262"/>
      <c r="P65" s="262"/>
      <c r="Q65" s="262"/>
      <c r="R65" s="262"/>
      <c r="S65" s="262"/>
      <c r="T65" s="262"/>
      <c r="U65" s="262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77"/>
      <c r="AH65" s="247"/>
      <c r="AI65" s="180"/>
      <c r="AJ65" s="149"/>
      <c r="AK65" s="150" t="e">
        <f>SUM(AD65-AE65-#REF!-#REF!)</f>
        <v>#REF!</v>
      </c>
      <c r="AL65" s="157"/>
      <c r="AM65" s="59"/>
      <c r="AN65" s="388"/>
      <c r="AO65" s="389"/>
      <c r="AP65" s="390"/>
      <c r="AQ65" s="390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</row>
    <row r="66" spans="1:481" s="29" customFormat="1" x14ac:dyDescent="0.55000000000000004">
      <c r="A66" s="209" t="s">
        <v>53</v>
      </c>
      <c r="B66" s="193">
        <v>2</v>
      </c>
      <c r="C66" s="193">
        <v>0</v>
      </c>
      <c r="D66" s="193">
        <v>4</v>
      </c>
      <c r="E66" s="193">
        <v>9</v>
      </c>
      <c r="F66" s="193">
        <v>4</v>
      </c>
      <c r="G66" s="193" t="s">
        <v>129</v>
      </c>
      <c r="H66" s="242">
        <v>10</v>
      </c>
      <c r="I66" s="242" t="s">
        <v>47</v>
      </c>
      <c r="J66" s="248" t="s">
        <v>95</v>
      </c>
      <c r="K66" s="196">
        <v>13728734</v>
      </c>
      <c r="L66" s="196">
        <v>10285849</v>
      </c>
      <c r="M66" s="196">
        <v>9005472</v>
      </c>
      <c r="N66" s="197"/>
      <c r="O66" s="197"/>
      <c r="P66" s="197"/>
      <c r="Q66" s="197">
        <f>SUM(N66+O66-P66)</f>
        <v>0</v>
      </c>
      <c r="R66" s="197"/>
      <c r="S66" s="197"/>
      <c r="T66" s="197"/>
      <c r="U66" s="197"/>
      <c r="V66" s="245"/>
      <c r="W66" s="245"/>
      <c r="X66" s="237">
        <f>SUM(U66)</f>
        <v>0</v>
      </c>
      <c r="Y66" s="237"/>
      <c r="Z66" s="245">
        <f>SUM(Q66-R66-T66-V66-W66-X66-Y66)</f>
        <v>0</v>
      </c>
      <c r="AA66" s="245"/>
      <c r="AB66" s="236"/>
      <c r="AC66" s="236">
        <f t="shared" si="34"/>
        <v>0</v>
      </c>
      <c r="AD66" s="237">
        <f>SUM(Z66-AB66)</f>
        <v>0</v>
      </c>
      <c r="AE66" s="237"/>
      <c r="AF66" s="237">
        <f>SUM(AD66-AE66)</f>
        <v>0</v>
      </c>
      <c r="AG66" s="246">
        <f>SUM(R66+T66+V66+Y66+W66+AB66)</f>
        <v>0</v>
      </c>
      <c r="AH66" s="247" t="e">
        <f>AB66/(AB66+AE66+AF66)</f>
        <v>#DIV/0!</v>
      </c>
      <c r="AI66" s="177"/>
      <c r="AJ66" s="149"/>
      <c r="AK66" s="150" t="e">
        <f>SUM(AD66-AE66-#REF!-#REF!)</f>
        <v>#REF!</v>
      </c>
      <c r="AL66" s="151" t="e">
        <f t="shared" ref="AL66:AL71" si="36">SUM(Q66-(AD66+X66))/Q66</f>
        <v>#DIV/0!</v>
      </c>
      <c r="AM66" s="55"/>
      <c r="AN66" s="388"/>
      <c r="AO66" s="391"/>
      <c r="AP66" s="390"/>
      <c r="AQ66" s="390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</row>
    <row r="67" spans="1:481" s="29" customFormat="1" x14ac:dyDescent="0.55000000000000004">
      <c r="A67" s="209" t="s">
        <v>53</v>
      </c>
      <c r="B67" s="193">
        <v>2</v>
      </c>
      <c r="C67" s="193">
        <v>0</v>
      </c>
      <c r="D67" s="193">
        <v>4</v>
      </c>
      <c r="E67" s="193">
        <v>9</v>
      </c>
      <c r="F67" s="193">
        <v>7</v>
      </c>
      <c r="G67" s="193" t="s">
        <v>129</v>
      </c>
      <c r="H67" s="242">
        <v>10</v>
      </c>
      <c r="I67" s="242" t="s">
        <v>47</v>
      </c>
      <c r="J67" s="248" t="s">
        <v>116</v>
      </c>
      <c r="K67" s="196">
        <v>12101320</v>
      </c>
      <c r="L67" s="196">
        <v>767811</v>
      </c>
      <c r="M67" s="196">
        <v>8155898</v>
      </c>
      <c r="N67" s="197"/>
      <c r="O67" s="197"/>
      <c r="P67" s="197"/>
      <c r="Q67" s="197">
        <f>SUM(N67+O67-P67)</f>
        <v>0</v>
      </c>
      <c r="R67" s="197"/>
      <c r="S67" s="197"/>
      <c r="T67" s="197"/>
      <c r="U67" s="197"/>
      <c r="V67" s="245"/>
      <c r="W67" s="245"/>
      <c r="X67" s="237">
        <f>SUM(U67)</f>
        <v>0</v>
      </c>
      <c r="Y67" s="237"/>
      <c r="Z67" s="245">
        <f>SUM(Q67-R67-T67-V67-W67-X67-Y67)</f>
        <v>0</v>
      </c>
      <c r="AA67" s="245"/>
      <c r="AB67" s="236"/>
      <c r="AC67" s="236">
        <f t="shared" si="34"/>
        <v>0</v>
      </c>
      <c r="AD67" s="237">
        <f>SUM(Z67-AB67)</f>
        <v>0</v>
      </c>
      <c r="AE67" s="237"/>
      <c r="AF67" s="237">
        <f>SUM(AD67-AE67)</f>
        <v>0</v>
      </c>
      <c r="AG67" s="246">
        <f>SUM(R67+T67+V67+Y67+W67+AB67)</f>
        <v>0</v>
      </c>
      <c r="AH67" s="247" t="e">
        <f>AB67/(AB67+AE67+AF67)</f>
        <v>#DIV/0!</v>
      </c>
      <c r="AI67" s="177"/>
      <c r="AJ67" s="149"/>
      <c r="AK67" s="150" t="e">
        <f>SUM(AD67-AE67-#REF!-#REF!)</f>
        <v>#REF!</v>
      </c>
      <c r="AL67" s="151" t="e">
        <f t="shared" si="36"/>
        <v>#DIV/0!</v>
      </c>
      <c r="AM67" s="55"/>
      <c r="AN67" s="388"/>
      <c r="AO67" s="391"/>
      <c r="AP67" s="390"/>
      <c r="AQ67" s="390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</row>
    <row r="68" spans="1:481" s="29" customFormat="1" ht="108" customHeight="1" x14ac:dyDescent="0.55000000000000004">
      <c r="A68" s="209" t="s">
        <v>53</v>
      </c>
      <c r="B68" s="193">
        <v>2</v>
      </c>
      <c r="C68" s="193">
        <v>0</v>
      </c>
      <c r="D68" s="193">
        <v>4</v>
      </c>
      <c r="E68" s="193">
        <v>9</v>
      </c>
      <c r="F68" s="193">
        <v>8</v>
      </c>
      <c r="G68" s="193" t="s">
        <v>129</v>
      </c>
      <c r="H68" s="242">
        <v>10</v>
      </c>
      <c r="I68" s="242" t="s">
        <v>47</v>
      </c>
      <c r="J68" s="248" t="s">
        <v>213</v>
      </c>
      <c r="K68" s="196">
        <v>44027913</v>
      </c>
      <c r="L68" s="196">
        <v>15481207</v>
      </c>
      <c r="M68" s="196">
        <v>34743449</v>
      </c>
      <c r="N68" s="197"/>
      <c r="O68" s="197"/>
      <c r="P68" s="197"/>
      <c r="Q68" s="197">
        <f>SUM(N68+O68-P68)</f>
        <v>0</v>
      </c>
      <c r="R68" s="235"/>
      <c r="S68" s="197"/>
      <c r="T68" s="197"/>
      <c r="U68" s="197"/>
      <c r="V68" s="245"/>
      <c r="W68" s="245"/>
      <c r="X68" s="237">
        <f>SUM(U68)</f>
        <v>0</v>
      </c>
      <c r="Y68" s="237"/>
      <c r="Z68" s="245">
        <f>SUM(Q68-R68-T68-V68-W68-X68-Y68)</f>
        <v>0</v>
      </c>
      <c r="AA68" s="245"/>
      <c r="AB68" s="245"/>
      <c r="AC68" s="245">
        <f t="shared" si="34"/>
        <v>0</v>
      </c>
      <c r="AD68" s="237">
        <f>SUM(Z68-AB68)</f>
        <v>0</v>
      </c>
      <c r="AE68" s="237"/>
      <c r="AF68" s="237">
        <f>SUM(AD68-AE68)</f>
        <v>0</v>
      </c>
      <c r="AG68" s="246">
        <f>SUM(R68+T68+V68+Y68+W68+AB68)</f>
        <v>0</v>
      </c>
      <c r="AH68" s="247" t="e">
        <f>AB68/(AB68+AE68+AF68)</f>
        <v>#DIV/0!</v>
      </c>
      <c r="AI68" s="177"/>
      <c r="AJ68" s="149"/>
      <c r="AK68" s="150" t="e">
        <f>SUM(AD68-AE68-#REF!-#REF!)</f>
        <v>#REF!</v>
      </c>
      <c r="AL68" s="151" t="e">
        <f t="shared" si="36"/>
        <v>#DIV/0!</v>
      </c>
      <c r="AM68" s="55"/>
      <c r="AN68" s="388"/>
      <c r="AO68" s="391"/>
      <c r="AP68" s="390"/>
      <c r="AQ68" s="390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</row>
    <row r="69" spans="1:481" s="29" customFormat="1" x14ac:dyDescent="0.55000000000000004">
      <c r="A69" s="209" t="s">
        <v>53</v>
      </c>
      <c r="B69" s="193">
        <v>2</v>
      </c>
      <c r="C69" s="193">
        <v>0</v>
      </c>
      <c r="D69" s="193">
        <v>4</v>
      </c>
      <c r="E69" s="193">
        <v>9</v>
      </c>
      <c r="F69" s="193">
        <v>9</v>
      </c>
      <c r="G69" s="193" t="s">
        <v>129</v>
      </c>
      <c r="H69" s="242">
        <v>10</v>
      </c>
      <c r="I69" s="242" t="s">
        <v>47</v>
      </c>
      <c r="J69" s="248" t="s">
        <v>118</v>
      </c>
      <c r="K69" s="196">
        <v>10358060</v>
      </c>
      <c r="L69" s="196">
        <v>767811</v>
      </c>
      <c r="M69" s="196">
        <v>9175385</v>
      </c>
      <c r="N69" s="197"/>
      <c r="O69" s="197"/>
      <c r="P69" s="197"/>
      <c r="Q69" s="197">
        <f>SUM(N69+O69-P69)</f>
        <v>0</v>
      </c>
      <c r="R69" s="197"/>
      <c r="S69" s="197"/>
      <c r="T69" s="197"/>
      <c r="U69" s="197"/>
      <c r="V69" s="245"/>
      <c r="W69" s="245"/>
      <c r="X69" s="237">
        <f>SUM(U69)</f>
        <v>0</v>
      </c>
      <c r="Y69" s="237"/>
      <c r="Z69" s="245">
        <f>SUM(Q69-R69-T69-V69-W69-X69-Y69)</f>
        <v>0</v>
      </c>
      <c r="AA69" s="245"/>
      <c r="AB69" s="236"/>
      <c r="AC69" s="236">
        <f t="shared" si="34"/>
        <v>0</v>
      </c>
      <c r="AD69" s="237">
        <f>SUM(Z69-AB69)</f>
        <v>0</v>
      </c>
      <c r="AE69" s="237"/>
      <c r="AF69" s="237">
        <f>SUM(AD69-AE69)</f>
        <v>0</v>
      </c>
      <c r="AG69" s="246">
        <f>SUM(R69+T69+V69+Y69+W69+AB69)</f>
        <v>0</v>
      </c>
      <c r="AH69" s="247" t="e">
        <f>AB69/(AB69+AE69+AF69)</f>
        <v>#DIV/0!</v>
      </c>
      <c r="AI69" s="177"/>
      <c r="AJ69" s="149"/>
      <c r="AK69" s="150" t="e">
        <f>SUM(AD69-AE69-#REF!-#REF!)</f>
        <v>#REF!</v>
      </c>
      <c r="AL69" s="151" t="e">
        <f t="shared" si="36"/>
        <v>#DIV/0!</v>
      </c>
      <c r="AM69" s="55"/>
      <c r="AN69" s="388"/>
      <c r="AO69" s="391"/>
      <c r="AP69" s="390"/>
      <c r="AQ69" s="390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</row>
    <row r="70" spans="1:481" s="29" customFormat="1" x14ac:dyDescent="0.55000000000000004">
      <c r="A70" s="209" t="s">
        <v>53</v>
      </c>
      <c r="B70" s="193">
        <v>2</v>
      </c>
      <c r="C70" s="193">
        <v>0</v>
      </c>
      <c r="D70" s="193">
        <v>4</v>
      </c>
      <c r="E70" s="193">
        <v>9</v>
      </c>
      <c r="F70" s="193">
        <v>13</v>
      </c>
      <c r="G70" s="193" t="s">
        <v>129</v>
      </c>
      <c r="H70" s="242">
        <v>10</v>
      </c>
      <c r="I70" s="242" t="s">
        <v>47</v>
      </c>
      <c r="J70" s="248" t="s">
        <v>96</v>
      </c>
      <c r="K70" s="196">
        <v>1239245</v>
      </c>
      <c r="L70" s="196">
        <v>668488</v>
      </c>
      <c r="M70" s="196">
        <v>820983</v>
      </c>
      <c r="N70" s="197"/>
      <c r="O70" s="197"/>
      <c r="P70" s="197"/>
      <c r="Q70" s="197">
        <f>SUM(N70+O70-P70)</f>
        <v>0</v>
      </c>
      <c r="R70" s="197"/>
      <c r="S70" s="197"/>
      <c r="T70" s="197"/>
      <c r="U70" s="197"/>
      <c r="V70" s="245"/>
      <c r="W70" s="245"/>
      <c r="X70" s="237">
        <f>SUM(U70)</f>
        <v>0</v>
      </c>
      <c r="Y70" s="237"/>
      <c r="Z70" s="245">
        <f>SUM(Q70-R70-T70-V70-W70-X70-Y70)</f>
        <v>0</v>
      </c>
      <c r="AA70" s="245"/>
      <c r="AB70" s="236"/>
      <c r="AC70" s="236">
        <f t="shared" si="34"/>
        <v>0</v>
      </c>
      <c r="AD70" s="237">
        <f>SUM(Z70-AB70)</f>
        <v>0</v>
      </c>
      <c r="AE70" s="237"/>
      <c r="AF70" s="237">
        <f>SUM(AD70-AE70)</f>
        <v>0</v>
      </c>
      <c r="AG70" s="246">
        <f>SUM(R70+T70+V70+Y70+W70+AB70)</f>
        <v>0</v>
      </c>
      <c r="AH70" s="247" t="e">
        <f>AB70/(AB70+AE70+AF70)</f>
        <v>#DIV/0!</v>
      </c>
      <c r="AI70" s="177"/>
      <c r="AJ70" s="149"/>
      <c r="AK70" s="150" t="e">
        <f>SUM(AD70-AE70-#REF!-#REF!)</f>
        <v>#REF!</v>
      </c>
      <c r="AL70" s="151" t="e">
        <f t="shared" si="36"/>
        <v>#DIV/0!</v>
      </c>
      <c r="AM70" s="55"/>
      <c r="AN70" s="388"/>
      <c r="AO70" s="391"/>
      <c r="AP70" s="390"/>
      <c r="AQ70" s="390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</row>
    <row r="71" spans="1:481" s="31" customFormat="1" ht="67.5" x14ac:dyDescent="0.55000000000000004">
      <c r="A71" s="251"/>
      <c r="B71" s="251"/>
      <c r="C71" s="251"/>
      <c r="D71" s="251"/>
      <c r="E71" s="251"/>
      <c r="F71" s="251"/>
      <c r="G71" s="251"/>
      <c r="H71" s="252"/>
      <c r="I71" s="252"/>
      <c r="J71" s="253" t="s">
        <v>117</v>
      </c>
      <c r="K71" s="254">
        <f t="shared" ref="K71:Q71" si="37">SUM(K66:K70)</f>
        <v>81455272</v>
      </c>
      <c r="L71" s="254">
        <f t="shared" si="37"/>
        <v>27971166</v>
      </c>
      <c r="M71" s="254">
        <f t="shared" si="37"/>
        <v>61901187</v>
      </c>
      <c r="N71" s="255">
        <f t="shared" si="37"/>
        <v>0</v>
      </c>
      <c r="O71" s="255">
        <f t="shared" si="37"/>
        <v>0</v>
      </c>
      <c r="P71" s="255">
        <f t="shared" si="37"/>
        <v>0</v>
      </c>
      <c r="Q71" s="255">
        <f t="shared" si="37"/>
        <v>0</v>
      </c>
      <c r="R71" s="259"/>
      <c r="S71" s="259">
        <f t="shared" ref="S71:AB71" si="38">SUM(S66:S70)</f>
        <v>0</v>
      </c>
      <c r="T71" s="259">
        <f t="shared" si="38"/>
        <v>0</v>
      </c>
      <c r="U71" s="259">
        <f t="shared" si="38"/>
        <v>0</v>
      </c>
      <c r="V71" s="257">
        <f t="shared" si="38"/>
        <v>0</v>
      </c>
      <c r="W71" s="257">
        <f t="shared" si="38"/>
        <v>0</v>
      </c>
      <c r="X71" s="275">
        <f t="shared" si="38"/>
        <v>0</v>
      </c>
      <c r="Y71" s="260">
        <f t="shared" si="38"/>
        <v>0</v>
      </c>
      <c r="Z71" s="257">
        <f t="shared" si="38"/>
        <v>0</v>
      </c>
      <c r="AA71" s="257">
        <f t="shared" si="38"/>
        <v>0</v>
      </c>
      <c r="AB71" s="257">
        <f t="shared" si="38"/>
        <v>0</v>
      </c>
      <c r="AC71" s="257">
        <f t="shared" si="34"/>
        <v>0</v>
      </c>
      <c r="AD71" s="260">
        <f>SUM(AD66:AD70)</f>
        <v>0</v>
      </c>
      <c r="AE71" s="260">
        <f>SUM(AE66:AE70)</f>
        <v>0</v>
      </c>
      <c r="AF71" s="260">
        <f>SUM(AF66:AF70)</f>
        <v>0</v>
      </c>
      <c r="AG71" s="260">
        <f>SUM(AG66:AG70)</f>
        <v>0</v>
      </c>
      <c r="AH71" s="473" t="e">
        <f>SUM(AB71/Z71)</f>
        <v>#DIV/0!</v>
      </c>
      <c r="AI71" s="178"/>
      <c r="AJ71" s="159" t="s">
        <v>161</v>
      </c>
      <c r="AK71" s="154" t="e">
        <f>SUM(AD71-AE71-#REF!-#REF!)</f>
        <v>#REF!</v>
      </c>
      <c r="AL71" s="155" t="e">
        <f t="shared" si="36"/>
        <v>#DIV/0!</v>
      </c>
      <c r="AM71" s="58"/>
      <c r="AN71" s="393"/>
      <c r="AO71" s="394"/>
      <c r="AP71" s="395"/>
      <c r="AQ71" s="395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</row>
    <row r="72" spans="1:481" s="29" customFormat="1" ht="33" customHeight="1" x14ac:dyDescent="0.55000000000000004">
      <c r="A72" s="287"/>
      <c r="B72" s="635" t="s">
        <v>97</v>
      </c>
      <c r="C72" s="635"/>
      <c r="D72" s="635"/>
      <c r="E72" s="635"/>
      <c r="F72" s="635"/>
      <c r="G72" s="635"/>
      <c r="H72" s="635"/>
      <c r="I72" s="635"/>
      <c r="J72" s="635"/>
      <c r="K72" s="242"/>
      <c r="L72" s="242"/>
      <c r="M72" s="242"/>
      <c r="N72" s="262"/>
      <c r="O72" s="262"/>
      <c r="P72" s="262"/>
      <c r="Q72" s="262"/>
      <c r="R72" s="262"/>
      <c r="S72" s="262"/>
      <c r="T72" s="262"/>
      <c r="U72" s="262"/>
      <c r="V72" s="264"/>
      <c r="W72" s="264"/>
      <c r="X72" s="264"/>
      <c r="Y72" s="264"/>
      <c r="Z72" s="264"/>
      <c r="AA72" s="264"/>
      <c r="AB72" s="264"/>
      <c r="AC72" s="264"/>
      <c r="AD72" s="288"/>
      <c r="AE72" s="264"/>
      <c r="AF72" s="264"/>
      <c r="AG72" s="277"/>
      <c r="AH72" s="247"/>
      <c r="AI72" s="180"/>
      <c r="AJ72" s="149"/>
      <c r="AK72" s="150" t="e">
        <f>SUM(AD72-AE72-#REF!-#REF!)</f>
        <v>#REF!</v>
      </c>
      <c r="AL72" s="157"/>
      <c r="AM72" s="59"/>
      <c r="AN72" s="388"/>
      <c r="AO72" s="389"/>
      <c r="AP72" s="390"/>
      <c r="AQ72" s="390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</row>
    <row r="73" spans="1:481" s="29" customFormat="1" x14ac:dyDescent="0.35">
      <c r="A73" s="209"/>
      <c r="B73" s="193"/>
      <c r="C73" s="193"/>
      <c r="D73" s="193"/>
      <c r="E73" s="193"/>
      <c r="F73" s="193"/>
      <c r="G73" s="193"/>
      <c r="H73" s="242"/>
      <c r="I73" s="242"/>
      <c r="J73" s="207" t="s">
        <v>141</v>
      </c>
      <c r="K73" s="196">
        <v>868840</v>
      </c>
      <c r="L73" s="196">
        <v>500000</v>
      </c>
      <c r="M73" s="196"/>
      <c r="N73" s="197"/>
      <c r="O73" s="197"/>
      <c r="P73" s="197"/>
      <c r="Q73" s="197">
        <f>SUM(N73+O73-P73)</f>
        <v>0</v>
      </c>
      <c r="R73" s="243"/>
      <c r="S73" s="243"/>
      <c r="T73" s="243"/>
      <c r="U73" s="243"/>
      <c r="V73" s="245"/>
      <c r="W73" s="245"/>
      <c r="X73" s="237">
        <f>SUM(U73)</f>
        <v>0</v>
      </c>
      <c r="Y73" s="237"/>
      <c r="Z73" s="245">
        <f>SUM(Q73-R73-T73-V73-W73-X73-Y73)</f>
        <v>0</v>
      </c>
      <c r="AA73" s="245"/>
      <c r="AB73" s="245"/>
      <c r="AC73" s="245">
        <f t="shared" si="34"/>
        <v>0</v>
      </c>
      <c r="AD73" s="237">
        <f>SUM(Z73-AB73)</f>
        <v>0</v>
      </c>
      <c r="AE73" s="237"/>
      <c r="AF73" s="237">
        <f>SUM(AD73-AE73)</f>
        <v>0</v>
      </c>
      <c r="AG73" s="246">
        <f>SUM(R73+T73+V73+Y73+W73+AB73)</f>
        <v>0</v>
      </c>
      <c r="AH73" s="247"/>
      <c r="AI73" s="177"/>
      <c r="AJ73" s="149"/>
      <c r="AK73" s="150" t="e">
        <f>SUM(AD73-AE73-#REF!-#REF!)</f>
        <v>#REF!</v>
      </c>
      <c r="AL73" s="151" t="e">
        <f>SUM(Q73-(AD73+X73))/Q73</f>
        <v>#DIV/0!</v>
      </c>
      <c r="AM73" s="56"/>
      <c r="AN73" s="401"/>
      <c r="AO73" s="405"/>
      <c r="AP73" s="390"/>
      <c r="AQ73" s="390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</row>
    <row r="74" spans="1:481" s="29" customFormat="1" x14ac:dyDescent="0.35">
      <c r="A74" s="209" t="s">
        <v>53</v>
      </c>
      <c r="B74" s="193">
        <v>2</v>
      </c>
      <c r="C74" s="193">
        <v>0</v>
      </c>
      <c r="D74" s="193">
        <v>4</v>
      </c>
      <c r="E74" s="193">
        <v>10</v>
      </c>
      <c r="F74" s="193">
        <v>2</v>
      </c>
      <c r="G74" s="193" t="s">
        <v>129</v>
      </c>
      <c r="H74" s="242">
        <v>10</v>
      </c>
      <c r="I74" s="242" t="s">
        <v>47</v>
      </c>
      <c r="J74" s="207" t="s">
        <v>98</v>
      </c>
      <c r="K74" s="196">
        <v>5444300</v>
      </c>
      <c r="L74" s="196">
        <v>5236662</v>
      </c>
      <c r="M74" s="196">
        <v>5612740</v>
      </c>
      <c r="N74" s="197"/>
      <c r="O74" s="197"/>
      <c r="P74" s="197"/>
      <c r="Q74" s="197">
        <f>SUM(N74+O74-P74)</f>
        <v>0</v>
      </c>
      <c r="R74" s="243"/>
      <c r="S74" s="243"/>
      <c r="T74" s="243"/>
      <c r="U74" s="243"/>
      <c r="V74" s="245"/>
      <c r="W74" s="245"/>
      <c r="X74" s="237">
        <f>SUM(U74)</f>
        <v>0</v>
      </c>
      <c r="Y74" s="237"/>
      <c r="Z74" s="245">
        <f>SUM(Q74-R74-T74-V74-W74-X74-Y74)</f>
        <v>0</v>
      </c>
      <c r="AA74" s="245"/>
      <c r="AB74" s="245"/>
      <c r="AC74" s="245">
        <f t="shared" si="34"/>
        <v>0</v>
      </c>
      <c r="AD74" s="237">
        <f>SUM(Z74-AB74)</f>
        <v>0</v>
      </c>
      <c r="AE74" s="237"/>
      <c r="AF74" s="237">
        <f>SUM(AD74-AE74)</f>
        <v>0</v>
      </c>
      <c r="AG74" s="246">
        <f>SUM(R74+T74+V74+Y74+W74+AB74)</f>
        <v>0</v>
      </c>
      <c r="AH74" s="247"/>
      <c r="AI74" s="177"/>
      <c r="AJ74" s="149"/>
      <c r="AK74" s="150" t="e">
        <f>SUM(AD74-AE74-#REF!-#REF!)</f>
        <v>#REF!</v>
      </c>
      <c r="AL74" s="151" t="e">
        <f>SUM(Q74-(AD74+X74))/Q74</f>
        <v>#DIV/0!</v>
      </c>
      <c r="AM74" s="56"/>
      <c r="AN74" s="401"/>
      <c r="AO74" s="405"/>
      <c r="AP74" s="390"/>
      <c r="AQ74" s="390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</row>
    <row r="75" spans="1:481" s="31" customFormat="1" x14ac:dyDescent="0.55000000000000004">
      <c r="A75" s="251"/>
      <c r="B75" s="251"/>
      <c r="C75" s="251"/>
      <c r="D75" s="251"/>
      <c r="E75" s="251"/>
      <c r="F75" s="251"/>
      <c r="G75" s="251"/>
      <c r="H75" s="252"/>
      <c r="I75" s="252"/>
      <c r="J75" s="253" t="s">
        <v>121</v>
      </c>
      <c r="K75" s="254">
        <f>SUM(K73:K74)</f>
        <v>6313140</v>
      </c>
      <c r="L75" s="254">
        <f>SUM(L73:L74)</f>
        <v>5736662</v>
      </c>
      <c r="M75" s="254">
        <f>SUM(M73:M74)</f>
        <v>5612740</v>
      </c>
      <c r="N75" s="255">
        <f>SUM(N74)</f>
        <v>0</v>
      </c>
      <c r="O75" s="255">
        <f>SUM(O74)</f>
        <v>0</v>
      </c>
      <c r="P75" s="255">
        <f>SUM(P74)</f>
        <v>0</v>
      </c>
      <c r="Q75" s="255">
        <f>SUM(Q74)</f>
        <v>0</v>
      </c>
      <c r="R75" s="259"/>
      <c r="S75" s="259">
        <f>SUM(S73:S74)</f>
        <v>0</v>
      </c>
      <c r="T75" s="259">
        <f>SUM(T73:T74)</f>
        <v>0</v>
      </c>
      <c r="U75" s="259">
        <f>SUM(U73:U74)</f>
        <v>0</v>
      </c>
      <c r="V75" s="257">
        <f>SUM(V73:V74)</f>
        <v>0</v>
      </c>
      <c r="W75" s="257">
        <f t="shared" ref="W75:AB75" si="39">SUM(W74)</f>
        <v>0</v>
      </c>
      <c r="X75" s="275">
        <f>SUM(X72:X74)</f>
        <v>0</v>
      </c>
      <c r="Y75" s="260">
        <f>SUM(Y72:Y74)</f>
        <v>0</v>
      </c>
      <c r="Z75" s="257">
        <f t="shared" si="39"/>
        <v>0</v>
      </c>
      <c r="AA75" s="257">
        <f t="shared" si="39"/>
        <v>0</v>
      </c>
      <c r="AB75" s="257">
        <f t="shared" si="39"/>
        <v>0</v>
      </c>
      <c r="AC75" s="257">
        <f t="shared" si="34"/>
        <v>0</v>
      </c>
      <c r="AD75" s="260">
        <f>SUM(AD72:AD74)</f>
        <v>0</v>
      </c>
      <c r="AE75" s="260">
        <f>SUM(AE72:AE74)</f>
        <v>0</v>
      </c>
      <c r="AF75" s="260">
        <f>SUM(AF72:AF74)</f>
        <v>0</v>
      </c>
      <c r="AG75" s="258"/>
      <c r="AH75" s="276"/>
      <c r="AI75" s="178"/>
      <c r="AJ75" s="52"/>
      <c r="AK75" s="154" t="e">
        <f>SUM(AD75-AE75-#REF!-#REF!)</f>
        <v>#REF!</v>
      </c>
      <c r="AL75" s="155" t="e">
        <f>SUM(Q75-(AD75+X75))/Q75</f>
        <v>#DIV/0!</v>
      </c>
      <c r="AM75" s="62"/>
      <c r="AN75" s="406">
        <f>SUM(AN73:AN74)</f>
        <v>0</v>
      </c>
      <c r="AO75" s="394"/>
      <c r="AP75" s="395"/>
      <c r="AQ75" s="395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</row>
    <row r="76" spans="1:481" s="29" customFormat="1" ht="39.75" customHeight="1" x14ac:dyDescent="0.55000000000000004">
      <c r="A76" s="209"/>
      <c r="B76" s="635" t="s">
        <v>99</v>
      </c>
      <c r="C76" s="635"/>
      <c r="D76" s="635"/>
      <c r="E76" s="635"/>
      <c r="F76" s="635"/>
      <c r="G76" s="635"/>
      <c r="H76" s="635"/>
      <c r="I76" s="635"/>
      <c r="J76" s="635"/>
      <c r="K76" s="242"/>
      <c r="L76" s="242"/>
      <c r="M76" s="242"/>
      <c r="N76" s="262"/>
      <c r="O76" s="262"/>
      <c r="P76" s="262"/>
      <c r="Q76" s="262"/>
      <c r="R76" s="262"/>
      <c r="S76" s="262"/>
      <c r="T76" s="262"/>
      <c r="U76" s="262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77"/>
      <c r="AH76" s="247"/>
      <c r="AI76" s="182"/>
      <c r="AJ76" s="160"/>
      <c r="AK76" s="150" t="e">
        <f>SUM(AD76-AE76-#REF!-#REF!)</f>
        <v>#REF!</v>
      </c>
      <c r="AL76" s="148"/>
      <c r="AM76" s="59"/>
      <c r="AN76" s="388"/>
      <c r="AO76" s="389"/>
      <c r="AP76" s="390"/>
      <c r="AQ76" s="390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</row>
    <row r="77" spans="1:481" s="29" customFormat="1" x14ac:dyDescent="0.55000000000000004">
      <c r="A77" s="209" t="s">
        <v>53</v>
      </c>
      <c r="B77" s="193">
        <v>2</v>
      </c>
      <c r="C77" s="193">
        <v>0</v>
      </c>
      <c r="D77" s="193">
        <v>4</v>
      </c>
      <c r="E77" s="193">
        <v>11</v>
      </c>
      <c r="F77" s="193">
        <v>1</v>
      </c>
      <c r="G77" s="193" t="s">
        <v>129</v>
      </c>
      <c r="H77" s="242">
        <v>10</v>
      </c>
      <c r="I77" s="242" t="s">
        <v>47</v>
      </c>
      <c r="J77" s="248" t="s">
        <v>77</v>
      </c>
      <c r="K77" s="634">
        <v>29008131.350000001</v>
      </c>
      <c r="L77" s="634">
        <v>20292720.050000001</v>
      </c>
      <c r="M77" s="281">
        <v>4233988</v>
      </c>
      <c r="N77" s="197"/>
      <c r="O77" s="197"/>
      <c r="P77" s="197"/>
      <c r="Q77" s="197">
        <f>SUM(N77+O77-P77)</f>
        <v>0</v>
      </c>
      <c r="R77" s="197"/>
      <c r="S77" s="197"/>
      <c r="T77" s="197"/>
      <c r="U77" s="197"/>
      <c r="V77" s="245"/>
      <c r="W77" s="245"/>
      <c r="X77" s="237">
        <f>SUM(U77)</f>
        <v>0</v>
      </c>
      <c r="Y77" s="237"/>
      <c r="Z77" s="245">
        <f>SUM(Q77-R77-T77-V77-W77-X77-Y77)</f>
        <v>0</v>
      </c>
      <c r="AA77" s="245"/>
      <c r="AB77" s="245"/>
      <c r="AC77" s="245">
        <f t="shared" si="34"/>
        <v>0</v>
      </c>
      <c r="AD77" s="237">
        <f>SUM(Z77-AB77)</f>
        <v>0</v>
      </c>
      <c r="AE77" s="237"/>
      <c r="AF77" s="237">
        <f>SUM(AD77-AE77)</f>
        <v>0</v>
      </c>
      <c r="AG77" s="246">
        <f>SUM(R77+T77+V77+Y77+W77+AB77)</f>
        <v>0</v>
      </c>
      <c r="AH77" s="247"/>
      <c r="AI77" s="177"/>
      <c r="AJ77" s="149"/>
      <c r="AK77" s="150" t="e">
        <f>SUM(AD77-AE77-#REF!-#REF!)</f>
        <v>#REF!</v>
      </c>
      <c r="AL77" s="151" t="e">
        <f>SUM(Q77-(AD77+X77))/Q77</f>
        <v>#DIV/0!</v>
      </c>
      <c r="AM77" s="55"/>
      <c r="AN77" s="388"/>
      <c r="AO77" s="391"/>
      <c r="AP77" s="390"/>
      <c r="AQ77" s="390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</row>
    <row r="78" spans="1:481" s="29" customFormat="1" x14ac:dyDescent="0.35">
      <c r="A78" s="209" t="s">
        <v>53</v>
      </c>
      <c r="B78" s="193">
        <v>2</v>
      </c>
      <c r="C78" s="193">
        <v>0</v>
      </c>
      <c r="D78" s="193">
        <v>4</v>
      </c>
      <c r="E78" s="193">
        <v>11</v>
      </c>
      <c r="F78" s="193">
        <v>1</v>
      </c>
      <c r="G78" s="193" t="s">
        <v>129</v>
      </c>
      <c r="H78" s="242">
        <v>10</v>
      </c>
      <c r="I78" s="242" t="s">
        <v>47</v>
      </c>
      <c r="J78" s="207" t="s">
        <v>78</v>
      </c>
      <c r="K78" s="634"/>
      <c r="L78" s="634"/>
      <c r="M78" s="281">
        <v>4799781.63</v>
      </c>
      <c r="N78" s="197"/>
      <c r="O78" s="197"/>
      <c r="P78" s="197"/>
      <c r="Q78" s="197">
        <f>SUM(N78+O78-P78)</f>
        <v>0</v>
      </c>
      <c r="R78" s="197"/>
      <c r="S78" s="197"/>
      <c r="T78" s="197"/>
      <c r="U78" s="197"/>
      <c r="V78" s="245"/>
      <c r="W78" s="245"/>
      <c r="X78" s="237">
        <f>SUM(U78)</f>
        <v>0</v>
      </c>
      <c r="Y78" s="237"/>
      <c r="Z78" s="245">
        <f>SUM(Q78-R78-T78-V78-W78-X78-Y78)</f>
        <v>0</v>
      </c>
      <c r="AA78" s="245"/>
      <c r="AB78" s="245"/>
      <c r="AC78" s="245">
        <f t="shared" si="34"/>
        <v>0</v>
      </c>
      <c r="AD78" s="237"/>
      <c r="AE78" s="237"/>
      <c r="AF78" s="237">
        <f>SUM(AD78-AE78)</f>
        <v>0</v>
      </c>
      <c r="AG78" s="246">
        <f>SUM(R78+T78+V78+Y78+W78+AB78)</f>
        <v>0</v>
      </c>
      <c r="AH78" s="247"/>
      <c r="AI78" s="177"/>
      <c r="AJ78" s="149"/>
      <c r="AK78" s="150" t="e">
        <f>SUM(AD78-AE78-#REF!-#REF!)</f>
        <v>#REF!</v>
      </c>
      <c r="AL78" s="151" t="e">
        <f>SUM(Q78-(AD78+X78))/Q78</f>
        <v>#DIV/0!</v>
      </c>
      <c r="AM78" s="56"/>
      <c r="AN78" s="401"/>
      <c r="AO78" s="405"/>
      <c r="AP78" s="390"/>
      <c r="AQ78" s="390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</row>
    <row r="79" spans="1:481" s="29" customFormat="1" ht="75" customHeight="1" x14ac:dyDescent="0.55000000000000004">
      <c r="A79" s="209" t="s">
        <v>53</v>
      </c>
      <c r="B79" s="193">
        <v>2</v>
      </c>
      <c r="C79" s="193">
        <v>0</v>
      </c>
      <c r="D79" s="193">
        <v>4</v>
      </c>
      <c r="E79" s="193">
        <v>11</v>
      </c>
      <c r="F79" s="193">
        <v>2</v>
      </c>
      <c r="G79" s="193" t="s">
        <v>129</v>
      </c>
      <c r="H79" s="242">
        <v>10</v>
      </c>
      <c r="I79" s="242" t="s">
        <v>47</v>
      </c>
      <c r="J79" s="248" t="s">
        <v>79</v>
      </c>
      <c r="K79" s="634">
        <v>19651579</v>
      </c>
      <c r="L79" s="634">
        <v>37367844.5</v>
      </c>
      <c r="M79" s="196">
        <v>11937409</v>
      </c>
      <c r="N79" s="197"/>
      <c r="O79" s="197"/>
      <c r="P79" s="197"/>
      <c r="Q79" s="197">
        <f>SUM(N79+O79-P79)</f>
        <v>0</v>
      </c>
      <c r="R79" s="197"/>
      <c r="S79" s="197"/>
      <c r="T79" s="197"/>
      <c r="U79" s="197"/>
      <c r="V79" s="245"/>
      <c r="W79" s="245"/>
      <c r="X79" s="237">
        <f>SUM(U79)</f>
        <v>0</v>
      </c>
      <c r="Y79" s="237"/>
      <c r="Z79" s="245">
        <f>SUM(Q79-R79-T79-V79-W79-X79-Y79)</f>
        <v>0</v>
      </c>
      <c r="AA79" s="289"/>
      <c r="AB79" s="290"/>
      <c r="AC79" s="245">
        <f t="shared" si="34"/>
        <v>0</v>
      </c>
      <c r="AD79" s="237">
        <f>SUM(Z79-AB79)</f>
        <v>0</v>
      </c>
      <c r="AE79" s="237">
        <v>0</v>
      </c>
      <c r="AF79" s="237">
        <f>SUM(AD79-AE79)</f>
        <v>0</v>
      </c>
      <c r="AG79" s="246">
        <f>SUM(R79+T79+V79+Y79+W79+AB79)</f>
        <v>0</v>
      </c>
      <c r="AH79" s="247" t="e">
        <f>AB79/(AB79+AE79+AF79)</f>
        <v>#DIV/0!</v>
      </c>
      <c r="AI79" s="177"/>
      <c r="AJ79" s="149"/>
      <c r="AK79" s="150" t="e">
        <f>SUM(AD79-AE79-#REF!-#REF!)</f>
        <v>#REF!</v>
      </c>
      <c r="AL79" s="151" t="e">
        <f>SUM(Q79-(AD79+X79))/Q79</f>
        <v>#DIV/0!</v>
      </c>
      <c r="AM79" s="55"/>
      <c r="AN79" s="388"/>
      <c r="AO79" s="391"/>
      <c r="AP79" s="390"/>
      <c r="AQ79" s="390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</row>
    <row r="80" spans="1:481" s="29" customFormat="1" x14ac:dyDescent="0.35">
      <c r="A80" s="209" t="s">
        <v>53</v>
      </c>
      <c r="B80" s="193">
        <v>2</v>
      </c>
      <c r="C80" s="193">
        <v>0</v>
      </c>
      <c r="D80" s="193">
        <v>4</v>
      </c>
      <c r="E80" s="193">
        <v>11</v>
      </c>
      <c r="F80" s="193">
        <v>2</v>
      </c>
      <c r="G80" s="193" t="s">
        <v>129</v>
      </c>
      <c r="H80" s="242">
        <v>10</v>
      </c>
      <c r="I80" s="242" t="s">
        <v>47</v>
      </c>
      <c r="J80" s="207" t="s">
        <v>80</v>
      </c>
      <c r="K80" s="634"/>
      <c r="L80" s="634"/>
      <c r="M80" s="196">
        <v>12823734</v>
      </c>
      <c r="N80" s="235"/>
      <c r="O80" s="197"/>
      <c r="P80" s="197"/>
      <c r="Q80" s="197">
        <f>SUM(N80+O80-P80)</f>
        <v>0</v>
      </c>
      <c r="R80" s="291"/>
      <c r="S80" s="292"/>
      <c r="T80" s="293"/>
      <c r="U80" s="291">
        <f>SUM(S80-T80)</f>
        <v>0</v>
      </c>
      <c r="V80" s="245"/>
      <c r="W80" s="245"/>
      <c r="X80" s="237">
        <f>SUM(U80)</f>
        <v>0</v>
      </c>
      <c r="Y80" s="237"/>
      <c r="Z80" s="245">
        <f>SUM(Q80-R80-T80-V80-W80-X80-Y80)</f>
        <v>0</v>
      </c>
      <c r="AA80" s="245"/>
      <c r="AB80" s="245"/>
      <c r="AC80" s="245">
        <f t="shared" si="34"/>
        <v>0</v>
      </c>
      <c r="AD80" s="237">
        <f>SUM(Z80-AB80)</f>
        <v>0</v>
      </c>
      <c r="AE80" s="237">
        <v>0</v>
      </c>
      <c r="AF80" s="237">
        <f>SUM(AD80-AE80)</f>
        <v>0</v>
      </c>
      <c r="AG80" s="246">
        <f>SUM(R80+T80+V80+Y80+W80+AB80)</f>
        <v>0</v>
      </c>
      <c r="AH80" s="247"/>
      <c r="AI80" s="177"/>
      <c r="AJ80" s="149"/>
      <c r="AK80" s="150" t="e">
        <f>SUM(AD80-AE80-#REF!-#REF!)</f>
        <v>#REF!</v>
      </c>
      <c r="AL80" s="151" t="e">
        <f>SUM(Q80-(AD80+X80))/Q80</f>
        <v>#DIV/0!</v>
      </c>
      <c r="AM80" s="56"/>
      <c r="AN80" s="401"/>
      <c r="AO80" s="405"/>
      <c r="AP80" s="390"/>
      <c r="AQ80" s="390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</row>
    <row r="81" spans="1:481" s="31" customFormat="1" x14ac:dyDescent="0.35">
      <c r="A81" s="251"/>
      <c r="B81" s="251"/>
      <c r="C81" s="251"/>
      <c r="D81" s="251"/>
      <c r="E81" s="251"/>
      <c r="F81" s="251"/>
      <c r="G81" s="251"/>
      <c r="H81" s="252"/>
      <c r="I81" s="252"/>
      <c r="J81" s="253" t="s">
        <v>122</v>
      </c>
      <c r="K81" s="254">
        <f t="shared" ref="K81:AB81" si="40">SUM(K77:K80)</f>
        <v>48659710.350000001</v>
      </c>
      <c r="L81" s="254">
        <f t="shared" si="40"/>
        <v>57660564.549999997</v>
      </c>
      <c r="M81" s="254">
        <f t="shared" si="40"/>
        <v>33794912.629999995</v>
      </c>
      <c r="N81" s="255">
        <f t="shared" si="40"/>
        <v>0</v>
      </c>
      <c r="O81" s="255">
        <f t="shared" si="40"/>
        <v>0</v>
      </c>
      <c r="P81" s="255">
        <f t="shared" si="40"/>
        <v>0</v>
      </c>
      <c r="Q81" s="255">
        <f t="shared" si="40"/>
        <v>0</v>
      </c>
      <c r="R81" s="256">
        <f t="shared" si="40"/>
        <v>0</v>
      </c>
      <c r="S81" s="256">
        <f t="shared" si="40"/>
        <v>0</v>
      </c>
      <c r="T81" s="256">
        <f t="shared" si="40"/>
        <v>0</v>
      </c>
      <c r="U81" s="256">
        <f t="shared" si="40"/>
        <v>0</v>
      </c>
      <c r="V81" s="257">
        <f t="shared" si="40"/>
        <v>0</v>
      </c>
      <c r="W81" s="257">
        <f t="shared" si="40"/>
        <v>0</v>
      </c>
      <c r="X81" s="275">
        <f t="shared" si="40"/>
        <v>0</v>
      </c>
      <c r="Y81" s="260">
        <f t="shared" si="40"/>
        <v>0</v>
      </c>
      <c r="Z81" s="257">
        <f t="shared" si="40"/>
        <v>0</v>
      </c>
      <c r="AA81" s="257">
        <f t="shared" si="40"/>
        <v>0</v>
      </c>
      <c r="AB81" s="257">
        <f t="shared" si="40"/>
        <v>0</v>
      </c>
      <c r="AC81" s="257">
        <f t="shared" si="34"/>
        <v>0</v>
      </c>
      <c r="AD81" s="260">
        <f>SUM(AD77:AD80)</f>
        <v>0</v>
      </c>
      <c r="AE81" s="260">
        <f>SUM(AE77:AE80)</f>
        <v>0</v>
      </c>
      <c r="AF81" s="260">
        <f>SUM(AF77:AF80)</f>
        <v>0</v>
      </c>
      <c r="AG81" s="258"/>
      <c r="AH81" s="261" t="e">
        <f>SUM(AB81/Z81)</f>
        <v>#DIV/0!</v>
      </c>
      <c r="AI81" s="178"/>
      <c r="AJ81" s="52"/>
      <c r="AK81" s="154" t="e">
        <f>SUM(AD81-AE81-#REF!-#REF!)</f>
        <v>#REF!</v>
      </c>
      <c r="AL81" s="152">
        <v>0.71452223892019795</v>
      </c>
      <c r="AM81" s="62"/>
      <c r="AN81" s="404">
        <f>SUM(AN77:AN80)</f>
        <v>0</v>
      </c>
      <c r="AO81" s="394"/>
      <c r="AP81" s="395"/>
      <c r="AQ81" s="395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</row>
    <row r="82" spans="1:481" s="29" customFormat="1" ht="46.5" customHeight="1" x14ac:dyDescent="0.55000000000000004">
      <c r="A82" s="209"/>
      <c r="B82" s="635" t="s">
        <v>102</v>
      </c>
      <c r="C82" s="635"/>
      <c r="D82" s="635"/>
      <c r="E82" s="635"/>
      <c r="F82" s="635"/>
      <c r="G82" s="635"/>
      <c r="H82" s="635"/>
      <c r="I82" s="635"/>
      <c r="J82" s="635"/>
      <c r="K82" s="242"/>
      <c r="L82" s="242"/>
      <c r="M82" s="242"/>
      <c r="N82" s="262"/>
      <c r="O82" s="262"/>
      <c r="P82" s="262"/>
      <c r="Q82" s="262"/>
      <c r="R82" s="262"/>
      <c r="S82" s="262"/>
      <c r="T82" s="262"/>
      <c r="U82" s="262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77"/>
      <c r="AH82" s="247"/>
      <c r="AI82" s="180"/>
      <c r="AJ82" s="149"/>
      <c r="AK82" s="150" t="e">
        <f>SUM(AD82-AE82-#REF!-#REF!)</f>
        <v>#REF!</v>
      </c>
      <c r="AL82" s="157"/>
      <c r="AM82" s="59"/>
      <c r="AN82" s="388"/>
      <c r="AO82" s="389"/>
      <c r="AP82" s="390"/>
      <c r="AQ82" s="390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</row>
    <row r="83" spans="1:481" s="29" customFormat="1" x14ac:dyDescent="0.55000000000000004">
      <c r="A83" s="209" t="s">
        <v>53</v>
      </c>
      <c r="B83" s="193">
        <v>2</v>
      </c>
      <c r="C83" s="193">
        <v>0</v>
      </c>
      <c r="D83" s="193">
        <v>4</v>
      </c>
      <c r="E83" s="193">
        <v>21</v>
      </c>
      <c r="F83" s="193">
        <v>4</v>
      </c>
      <c r="G83" s="193" t="s">
        <v>129</v>
      </c>
      <c r="H83" s="242">
        <v>10</v>
      </c>
      <c r="I83" s="242" t="s">
        <v>47</v>
      </c>
      <c r="J83" s="248" t="s">
        <v>100</v>
      </c>
      <c r="K83" s="196">
        <v>17194000</v>
      </c>
      <c r="L83" s="196">
        <v>19420850</v>
      </c>
      <c r="M83" s="196">
        <v>12708216</v>
      </c>
      <c r="N83" s="197"/>
      <c r="O83" s="197"/>
      <c r="P83" s="197"/>
      <c r="Q83" s="197">
        <f>SUM(N83+O83-P83)</f>
        <v>0</v>
      </c>
      <c r="R83" s="197"/>
      <c r="S83" s="197"/>
      <c r="T83" s="197"/>
      <c r="U83" s="197"/>
      <c r="V83" s="245"/>
      <c r="W83" s="245"/>
      <c r="X83" s="237">
        <f>SUM(U83)</f>
        <v>0</v>
      </c>
      <c r="Y83" s="237"/>
      <c r="Z83" s="245">
        <f>SUM(Q83-R83-T83-V83-W83-X83-Y83)</f>
        <v>0</v>
      </c>
      <c r="AA83" s="289"/>
      <c r="AB83" s="289"/>
      <c r="AC83" s="245">
        <f t="shared" si="34"/>
        <v>0</v>
      </c>
      <c r="AD83" s="237">
        <f>SUM(Z83-AB83)</f>
        <v>0</v>
      </c>
      <c r="AE83" s="237"/>
      <c r="AF83" s="237">
        <f>SUM(AD83-AE83)</f>
        <v>0</v>
      </c>
      <c r="AG83" s="246">
        <f>SUM(R83+T83+V83+Y83+W83+AB83)</f>
        <v>0</v>
      </c>
      <c r="AH83" s="247" t="e">
        <f>AB83/(AB83+AE83+AF83)</f>
        <v>#DIV/0!</v>
      </c>
      <c r="AI83" s="177"/>
      <c r="AJ83" s="149"/>
      <c r="AK83" s="150" t="e">
        <f>SUM(AD83-AE83-#REF!-#REF!)</f>
        <v>#REF!</v>
      </c>
      <c r="AL83" s="151" t="e">
        <f>SUM(Q83-(AD83+X83))/Q83</f>
        <v>#DIV/0!</v>
      </c>
      <c r="AM83" s="55"/>
      <c r="AN83" s="388"/>
      <c r="AO83" s="391"/>
      <c r="AP83" s="390"/>
      <c r="AQ83" s="390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</row>
    <row r="84" spans="1:481" s="29" customFormat="1" x14ac:dyDescent="0.55000000000000004">
      <c r="A84" s="209" t="s">
        <v>53</v>
      </c>
      <c r="B84" s="193">
        <v>2</v>
      </c>
      <c r="C84" s="193">
        <v>0</v>
      </c>
      <c r="D84" s="193">
        <v>4</v>
      </c>
      <c r="E84" s="193">
        <v>21</v>
      </c>
      <c r="F84" s="193">
        <v>5</v>
      </c>
      <c r="G84" s="193" t="s">
        <v>129</v>
      </c>
      <c r="H84" s="242">
        <v>10</v>
      </c>
      <c r="I84" s="242" t="s">
        <v>47</v>
      </c>
      <c r="J84" s="248" t="s">
        <v>143</v>
      </c>
      <c r="K84" s="196">
        <v>0</v>
      </c>
      <c r="L84" s="196">
        <v>110312960</v>
      </c>
      <c r="M84" s="196"/>
      <c r="N84" s="197"/>
      <c r="O84" s="197"/>
      <c r="P84" s="197"/>
      <c r="Q84" s="197">
        <f>SUM(N84+O84-P84)</f>
        <v>0</v>
      </c>
      <c r="R84" s="197"/>
      <c r="S84" s="197"/>
      <c r="T84" s="197"/>
      <c r="U84" s="197"/>
      <c r="V84" s="245"/>
      <c r="W84" s="245"/>
      <c r="X84" s="237">
        <f>SUM(U84)</f>
        <v>0</v>
      </c>
      <c r="Y84" s="237"/>
      <c r="Z84" s="245">
        <f>SUM(Q84-R84-T84-V84-W84-X84-Y84)</f>
        <v>0</v>
      </c>
      <c r="AA84" s="289"/>
      <c r="AB84" s="245"/>
      <c r="AC84" s="245">
        <f t="shared" si="34"/>
        <v>0</v>
      </c>
      <c r="AD84" s="237">
        <f>SUM(Z84-AB84)</f>
        <v>0</v>
      </c>
      <c r="AE84" s="237"/>
      <c r="AF84" s="237">
        <f>SUM(AD84-AE84)</f>
        <v>0</v>
      </c>
      <c r="AG84" s="246">
        <f>SUM(R84+T84+V84+Y84+W84+AB84)</f>
        <v>0</v>
      </c>
      <c r="AH84" s="247"/>
      <c r="AI84" s="177"/>
      <c r="AJ84" s="149"/>
      <c r="AK84" s="150" t="e">
        <f>SUM(AD84-AE84-#REF!-#REF!)</f>
        <v>#REF!</v>
      </c>
      <c r="AL84" s="151" t="e">
        <f>SUM(Q84-(AD84+X84))/Q84</f>
        <v>#DIV/0!</v>
      </c>
      <c r="AM84" s="55"/>
      <c r="AN84" s="388"/>
      <c r="AO84" s="391"/>
      <c r="AP84" s="390"/>
      <c r="AQ84" s="390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</row>
    <row r="85" spans="1:481" s="29" customFormat="1" x14ac:dyDescent="0.55000000000000004">
      <c r="A85" s="209" t="s">
        <v>53</v>
      </c>
      <c r="B85" s="193">
        <v>2</v>
      </c>
      <c r="C85" s="193">
        <v>0</v>
      </c>
      <c r="D85" s="193">
        <v>4</v>
      </c>
      <c r="E85" s="193">
        <v>21</v>
      </c>
      <c r="F85" s="193">
        <v>8</v>
      </c>
      <c r="G85" s="193" t="s">
        <v>129</v>
      </c>
      <c r="H85" s="242">
        <v>10</v>
      </c>
      <c r="I85" s="242" t="s">
        <v>47</v>
      </c>
      <c r="J85" s="248" t="s">
        <v>101</v>
      </c>
      <c r="K85" s="196">
        <v>14847202</v>
      </c>
      <c r="L85" s="196">
        <v>17200000</v>
      </c>
      <c r="M85" s="196">
        <v>15676513</v>
      </c>
      <c r="N85" s="197" t="s">
        <v>130</v>
      </c>
      <c r="O85" s="197"/>
      <c r="P85" s="197"/>
      <c r="Q85" s="197">
        <v>0</v>
      </c>
      <c r="R85" s="197"/>
      <c r="S85" s="197"/>
      <c r="T85" s="197"/>
      <c r="U85" s="197"/>
      <c r="V85" s="245"/>
      <c r="W85" s="245"/>
      <c r="X85" s="237">
        <f>SUM(U85)</f>
        <v>0</v>
      </c>
      <c r="Y85" s="237"/>
      <c r="Z85" s="245">
        <f>SUM(Q85-R85-T85-V85-W85-X85-Y85)</f>
        <v>0</v>
      </c>
      <c r="AA85" s="289"/>
      <c r="AB85" s="245"/>
      <c r="AC85" s="245">
        <f t="shared" si="34"/>
        <v>0</v>
      </c>
      <c r="AD85" s="237">
        <f>SUM(Z85-AB85)</f>
        <v>0</v>
      </c>
      <c r="AE85" s="237"/>
      <c r="AF85" s="237">
        <f>SUM(AD85-AE85)</f>
        <v>0</v>
      </c>
      <c r="AG85" s="246">
        <f>SUM(R85+T85+V85+Y85+W85+AB85)</f>
        <v>0</v>
      </c>
      <c r="AH85" s="247" t="e">
        <f>AB85/(AB85+AE85+AF85)</f>
        <v>#DIV/0!</v>
      </c>
      <c r="AI85" s="177"/>
      <c r="AJ85" s="149"/>
      <c r="AK85" s="150" t="e">
        <f>SUM(AD85-AE85-#REF!-#REF!)</f>
        <v>#REF!</v>
      </c>
      <c r="AL85" s="151" t="e">
        <f>SUM(Q85-(AD85+X85))/Q85</f>
        <v>#DIV/0!</v>
      </c>
      <c r="AM85" s="55"/>
      <c r="AN85" s="388"/>
      <c r="AO85" s="391"/>
      <c r="AP85" s="390"/>
      <c r="AQ85" s="390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</row>
    <row r="86" spans="1:481" s="31" customFormat="1" ht="28" x14ac:dyDescent="0.55000000000000004">
      <c r="A86" s="251"/>
      <c r="B86" s="251"/>
      <c r="C86" s="251"/>
      <c r="D86" s="251"/>
      <c r="E86" s="251"/>
      <c r="F86" s="251"/>
      <c r="G86" s="251"/>
      <c r="H86" s="252"/>
      <c r="I86" s="252"/>
      <c r="J86" s="253" t="s">
        <v>124</v>
      </c>
      <c r="K86" s="254">
        <f t="shared" ref="K86:Q86" si="41">SUM(K83:K85)</f>
        <v>32041202</v>
      </c>
      <c r="L86" s="254">
        <f t="shared" si="41"/>
        <v>146933810</v>
      </c>
      <c r="M86" s="254">
        <f t="shared" si="41"/>
        <v>28384729</v>
      </c>
      <c r="N86" s="255">
        <f t="shared" si="41"/>
        <v>0</v>
      </c>
      <c r="O86" s="255">
        <f t="shared" si="41"/>
        <v>0</v>
      </c>
      <c r="P86" s="255">
        <f t="shared" si="41"/>
        <v>0</v>
      </c>
      <c r="Q86" s="255">
        <f t="shared" si="41"/>
        <v>0</v>
      </c>
      <c r="R86" s="259"/>
      <c r="S86" s="259">
        <f t="shared" ref="S86:AF86" si="42">SUM(S83:S85)</f>
        <v>0</v>
      </c>
      <c r="T86" s="259">
        <f t="shared" si="42"/>
        <v>0</v>
      </c>
      <c r="U86" s="259">
        <f t="shared" si="42"/>
        <v>0</v>
      </c>
      <c r="V86" s="257">
        <f t="shared" si="42"/>
        <v>0</v>
      </c>
      <c r="W86" s="257">
        <f t="shared" si="42"/>
        <v>0</v>
      </c>
      <c r="X86" s="286">
        <f t="shared" si="42"/>
        <v>0</v>
      </c>
      <c r="Y86" s="257">
        <f t="shared" si="42"/>
        <v>0</v>
      </c>
      <c r="Z86" s="257">
        <f t="shared" si="42"/>
        <v>0</v>
      </c>
      <c r="AA86" s="257">
        <f t="shared" si="42"/>
        <v>0</v>
      </c>
      <c r="AB86" s="257">
        <f t="shared" si="42"/>
        <v>0</v>
      </c>
      <c r="AC86" s="257">
        <f t="shared" si="42"/>
        <v>0</v>
      </c>
      <c r="AD86" s="257">
        <f t="shared" si="42"/>
        <v>0</v>
      </c>
      <c r="AE86" s="257">
        <f t="shared" si="42"/>
        <v>0</v>
      </c>
      <c r="AF86" s="257">
        <f t="shared" si="42"/>
        <v>0</v>
      </c>
      <c r="AG86" s="294"/>
      <c r="AH86" s="261" t="e">
        <f>SUM(AB86/Z86)</f>
        <v>#DIV/0!</v>
      </c>
      <c r="AI86" s="183"/>
      <c r="AJ86" s="52"/>
      <c r="AK86" s="154" t="e">
        <f>SUM(AD86-AE86-#REF!-#REF!)</f>
        <v>#REF!</v>
      </c>
      <c r="AL86" s="155" t="e">
        <f>SUM(Q86-(AD86+X86))/Q86</f>
        <v>#DIV/0!</v>
      </c>
      <c r="AM86" s="58"/>
      <c r="AN86" s="393"/>
      <c r="AO86" s="394"/>
      <c r="AP86" s="395"/>
      <c r="AQ86" s="395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</row>
    <row r="87" spans="1:481" s="28" customFormat="1" ht="51" customHeight="1" x14ac:dyDescent="0.35">
      <c r="A87" s="287"/>
      <c r="B87" s="635" t="s">
        <v>181</v>
      </c>
      <c r="C87" s="635"/>
      <c r="D87" s="635"/>
      <c r="E87" s="635"/>
      <c r="F87" s="635"/>
      <c r="G87" s="635"/>
      <c r="H87" s="635"/>
      <c r="I87" s="635"/>
      <c r="J87" s="635"/>
      <c r="K87" s="196"/>
      <c r="L87" s="196"/>
      <c r="M87" s="196"/>
      <c r="N87" s="197"/>
      <c r="O87" s="197"/>
      <c r="P87" s="197"/>
      <c r="Q87" s="197"/>
      <c r="R87" s="197"/>
      <c r="S87" s="197"/>
      <c r="T87" s="197"/>
      <c r="U87" s="197"/>
      <c r="V87" s="245"/>
      <c r="W87" s="245"/>
      <c r="X87" s="295"/>
      <c r="Y87" s="295"/>
      <c r="Z87" s="245">
        <v>0</v>
      </c>
      <c r="AA87" s="245"/>
      <c r="AB87" s="245"/>
      <c r="AC87" s="245"/>
      <c r="AD87" s="295"/>
      <c r="AE87" s="295"/>
      <c r="AF87" s="295"/>
      <c r="AG87" s="296"/>
      <c r="AH87" s="247"/>
      <c r="AI87" s="177"/>
      <c r="AJ87" s="149"/>
      <c r="AK87" s="150"/>
      <c r="AL87" s="151"/>
      <c r="AM87" s="55"/>
      <c r="AN87" s="401"/>
      <c r="AO87" s="391"/>
      <c r="AP87" s="390"/>
      <c r="AQ87" s="390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</row>
    <row r="88" spans="1:481" s="28" customFormat="1" ht="51" customHeight="1" x14ac:dyDescent="0.35">
      <c r="A88" s="297"/>
      <c r="B88" s="209">
        <v>2</v>
      </c>
      <c r="C88" s="209">
        <v>0</v>
      </c>
      <c r="D88" s="209">
        <v>4</v>
      </c>
      <c r="E88" s="209">
        <v>41</v>
      </c>
      <c r="F88" s="209">
        <v>13</v>
      </c>
      <c r="G88" s="209"/>
      <c r="H88" s="209">
        <v>10</v>
      </c>
      <c r="I88" s="209" t="s">
        <v>47</v>
      </c>
      <c r="J88" s="207" t="s">
        <v>181</v>
      </c>
      <c r="K88" s="196"/>
      <c r="L88" s="196"/>
      <c r="M88" s="196"/>
      <c r="N88" s="197"/>
      <c r="O88" s="197"/>
      <c r="P88" s="197"/>
      <c r="Q88" s="197">
        <f>SUM(N88+O88-P88)</f>
        <v>0</v>
      </c>
      <c r="R88" s="197"/>
      <c r="S88" s="197"/>
      <c r="T88" s="197"/>
      <c r="U88" s="197"/>
      <c r="V88" s="245"/>
      <c r="W88" s="245"/>
      <c r="X88" s="237">
        <f>SUM(U88)</f>
        <v>0</v>
      </c>
      <c r="Y88" s="295"/>
      <c r="Z88" s="245">
        <f>SUM(Q88-R88-T88-V88-W88-X88-Y88)</f>
        <v>0</v>
      </c>
      <c r="AA88" s="245"/>
      <c r="AB88" s="245"/>
      <c r="AC88" s="245">
        <f>SUM(AA88-AB88)</f>
        <v>0</v>
      </c>
      <c r="AD88" s="295">
        <f>SUM(Z88-AB88)</f>
        <v>0</v>
      </c>
      <c r="AE88" s="295"/>
      <c r="AF88" s="237">
        <f>SUM(AD88-AE88)</f>
        <v>0</v>
      </c>
      <c r="AG88" s="246">
        <f>SUM(R88+T88+V88+Y88+W88+AB88)</f>
        <v>0</v>
      </c>
      <c r="AH88" s="247"/>
      <c r="AI88" s="177"/>
      <c r="AJ88" s="149"/>
      <c r="AK88" s="150" t="e">
        <f>SUM(AD88-AE88-#REF!-#REF!)</f>
        <v>#REF!</v>
      </c>
      <c r="AL88" s="151" t="e">
        <f t="shared" ref="AL88:AL93" si="43">SUM(Q88-(AD88+X88))/Q88</f>
        <v>#DIV/0!</v>
      </c>
      <c r="AM88" s="55"/>
      <c r="AN88" s="401"/>
      <c r="AO88" s="391"/>
      <c r="AP88" s="390"/>
      <c r="AQ88" s="390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</row>
    <row r="89" spans="1:481" s="28" customFormat="1" ht="51" customHeight="1" x14ac:dyDescent="0.55000000000000004">
      <c r="A89" s="297"/>
      <c r="B89" s="251"/>
      <c r="C89" s="251"/>
      <c r="D89" s="251"/>
      <c r="E89" s="251"/>
      <c r="F89" s="251"/>
      <c r="G89" s="251"/>
      <c r="H89" s="252"/>
      <c r="I89" s="252"/>
      <c r="J89" s="253" t="s">
        <v>186</v>
      </c>
      <c r="K89" s="254"/>
      <c r="L89" s="254"/>
      <c r="M89" s="254"/>
      <c r="N89" s="298">
        <f>SUM(N88)</f>
        <v>0</v>
      </c>
      <c r="O89" s="298">
        <f>SUM(O88)</f>
        <v>0</v>
      </c>
      <c r="P89" s="298">
        <f>SUM(P88)</f>
        <v>0</v>
      </c>
      <c r="Q89" s="298">
        <f>SUM(Q88)</f>
        <v>0</v>
      </c>
      <c r="R89" s="299"/>
      <c r="S89" s="299"/>
      <c r="T89" s="299"/>
      <c r="U89" s="299"/>
      <c r="V89" s="257">
        <f>SUM(V88)</f>
        <v>0</v>
      </c>
      <c r="W89" s="257">
        <f t="shared" ref="W89:AF89" si="44">SUM(W88)</f>
        <v>0</v>
      </c>
      <c r="X89" s="286">
        <f t="shared" si="44"/>
        <v>0</v>
      </c>
      <c r="Y89" s="257">
        <f t="shared" si="44"/>
        <v>0</v>
      </c>
      <c r="Z89" s="257">
        <f t="shared" si="44"/>
        <v>0</v>
      </c>
      <c r="AA89" s="257">
        <f t="shared" si="44"/>
        <v>0</v>
      </c>
      <c r="AB89" s="257">
        <f t="shared" si="44"/>
        <v>0</v>
      </c>
      <c r="AC89" s="257">
        <f t="shared" si="44"/>
        <v>0</v>
      </c>
      <c r="AD89" s="257">
        <f t="shared" si="44"/>
        <v>0</v>
      </c>
      <c r="AE89" s="257">
        <f t="shared" si="44"/>
        <v>0</v>
      </c>
      <c r="AF89" s="257">
        <f t="shared" si="44"/>
        <v>0</v>
      </c>
      <c r="AG89" s="294"/>
      <c r="AH89" s="300"/>
      <c r="AI89" s="183"/>
      <c r="AJ89" s="52"/>
      <c r="AK89" s="53"/>
      <c r="AL89" s="51" t="e">
        <f t="shared" si="43"/>
        <v>#DIV/0!</v>
      </c>
      <c r="AM89" s="58"/>
      <c r="AN89" s="393"/>
      <c r="AO89" s="394"/>
      <c r="AP89" s="395"/>
      <c r="AQ89" s="395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</row>
    <row r="90" spans="1:481" s="29" customFormat="1" ht="29.25" customHeight="1" x14ac:dyDescent="0.55000000000000004">
      <c r="A90" s="209"/>
      <c r="B90" s="209"/>
      <c r="C90" s="209"/>
      <c r="D90" s="209"/>
      <c r="E90" s="209"/>
      <c r="F90" s="209"/>
      <c r="G90" s="209"/>
      <c r="H90" s="209"/>
      <c r="I90" s="209"/>
      <c r="J90" s="207" t="s">
        <v>164</v>
      </c>
      <c r="K90" s="301"/>
      <c r="L90" s="301"/>
      <c r="M90" s="301"/>
      <c r="N90" s="302">
        <f>SUM(N23+N26+N37+N46+N52+N58+N64+N71+N75+N81+N86+N87+N89)</f>
        <v>0</v>
      </c>
      <c r="O90" s="302">
        <f>SUM(O23+O26+O37+O46+O52+O58+O64+O71+O75+O81+O86+O87+O89)</f>
        <v>0</v>
      </c>
      <c r="P90" s="302">
        <f>SUM(P23+P26+P37+P46+P52+P58+P64+P71+P75+P81+P86+P87+P89)</f>
        <v>0</v>
      </c>
      <c r="Q90" s="302">
        <f>SUM(Q23+Q26+Q37+Q46+Q52+Q58+Q64+Q71+Q75+Q81+Q86+Q87+Q89)</f>
        <v>0</v>
      </c>
      <c r="R90" s="303">
        <f>SUM(R23+R26+R37+R46+R52+R58+R64+R71+R75+R81+R86)</f>
        <v>0</v>
      </c>
      <c r="S90" s="303">
        <f>SUM(S23+S26+S37+S46+S52+S58+S64+S71+S75+S81+S86)</f>
        <v>0</v>
      </c>
      <c r="T90" s="303">
        <f>SUM(T23+T26+T37+T46+T52+T58+T64+T71+T75+T81+T86)</f>
        <v>0</v>
      </c>
      <c r="U90" s="303">
        <f>SUM(U23+U26+U37+U46+U52+U58+U64+U71+U75+U81+U86)</f>
        <v>0</v>
      </c>
      <c r="V90" s="304">
        <f>SUM(V23+V26+V37+V46+V52+V58+V71+V75+V81+V86+V87)</f>
        <v>0</v>
      </c>
      <c r="W90" s="304">
        <f>SUM(W23+W26+W37+W46+W52+W58+W71+W75+W81+W86+W87)</f>
        <v>0</v>
      </c>
      <c r="X90" s="304">
        <f>SUM(X23+X26+X37+X46+X52+X58+X71+X75+X81+X86+X87)</f>
        <v>0</v>
      </c>
      <c r="Y90" s="304">
        <f>SUM(Y23+Y26+Y37+Y46+Y52+Y58+Y71+Y75+Y81+Y86+Y87)</f>
        <v>0</v>
      </c>
      <c r="Z90" s="304">
        <f>SUM(Z23+Z26+Z37+Z46+Z52+Z58+Z71+Z75+Z81+Z86+Z87)</f>
        <v>0</v>
      </c>
      <c r="AA90" s="304">
        <f t="shared" ref="AA90:AF90" si="45">SUM(AA23+AA26+AA37+AA46+AA52+AA58+AA71+AA75+AA81+AA86+AA87)</f>
        <v>0</v>
      </c>
      <c r="AB90" s="304">
        <f t="shared" si="45"/>
        <v>0</v>
      </c>
      <c r="AC90" s="304">
        <f t="shared" si="45"/>
        <v>0</v>
      </c>
      <c r="AD90" s="304">
        <f t="shared" si="45"/>
        <v>0</v>
      </c>
      <c r="AE90" s="304">
        <f t="shared" si="45"/>
        <v>0</v>
      </c>
      <c r="AF90" s="304">
        <f t="shared" si="45"/>
        <v>0</v>
      </c>
      <c r="AG90" s="305">
        <f>SUM(R90+T90+V90+Y90+W90+AB90)</f>
        <v>0</v>
      </c>
      <c r="AH90" s="306" t="e">
        <f>AB90/(AB90+AE90+AF90)</f>
        <v>#DIV/0!</v>
      </c>
      <c r="AI90" s="184"/>
      <c r="AJ90" s="48"/>
      <c r="AK90" s="49" t="e">
        <f>SUM(AD90-AE90-#REF!-#REF!)</f>
        <v>#REF!</v>
      </c>
      <c r="AL90" s="50" t="e">
        <f t="shared" si="43"/>
        <v>#DIV/0!</v>
      </c>
      <c r="AM90" s="63"/>
      <c r="AN90" s="388"/>
      <c r="AO90" s="391"/>
      <c r="AP90" s="390"/>
      <c r="AQ90" s="390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</row>
    <row r="91" spans="1:481" s="29" customFormat="1" ht="28" x14ac:dyDescent="0.55000000000000004">
      <c r="A91" s="209"/>
      <c r="B91" s="209"/>
      <c r="C91" s="209"/>
      <c r="D91" s="209"/>
      <c r="E91" s="209"/>
      <c r="F91" s="209"/>
      <c r="G91" s="209"/>
      <c r="H91" s="209"/>
      <c r="I91" s="209"/>
      <c r="J91" s="207" t="s">
        <v>165</v>
      </c>
      <c r="K91" s="301"/>
      <c r="L91" s="301"/>
      <c r="M91" s="301"/>
      <c r="N91" s="302">
        <f>SUM(N9)</f>
        <v>0</v>
      </c>
      <c r="O91" s="302">
        <f>SUM(O9)</f>
        <v>0</v>
      </c>
      <c r="P91" s="302">
        <f>SUM(P9)</f>
        <v>0</v>
      </c>
      <c r="Q91" s="302">
        <f>SUM(Q9)</f>
        <v>0</v>
      </c>
      <c r="R91" s="303"/>
      <c r="S91" s="303">
        <f t="shared" ref="S91:AF91" si="46">SUM(S9)</f>
        <v>0</v>
      </c>
      <c r="T91" s="303">
        <f t="shared" si="46"/>
        <v>0</v>
      </c>
      <c r="U91" s="303">
        <f t="shared" si="46"/>
        <v>0</v>
      </c>
      <c r="V91" s="304">
        <f t="shared" si="46"/>
        <v>0</v>
      </c>
      <c r="W91" s="304">
        <f t="shared" si="46"/>
        <v>0</v>
      </c>
      <c r="X91" s="304">
        <f t="shared" si="46"/>
        <v>0</v>
      </c>
      <c r="Y91" s="304">
        <f t="shared" si="46"/>
        <v>0</v>
      </c>
      <c r="Z91" s="304">
        <f t="shared" si="46"/>
        <v>0</v>
      </c>
      <c r="AA91" s="304">
        <f t="shared" si="46"/>
        <v>0</v>
      </c>
      <c r="AB91" s="304">
        <f t="shared" si="46"/>
        <v>0</v>
      </c>
      <c r="AC91" s="304">
        <f t="shared" si="46"/>
        <v>0</v>
      </c>
      <c r="AD91" s="304">
        <f t="shared" si="46"/>
        <v>0</v>
      </c>
      <c r="AE91" s="304">
        <f t="shared" si="46"/>
        <v>0</v>
      </c>
      <c r="AF91" s="304">
        <f t="shared" si="46"/>
        <v>0</v>
      </c>
      <c r="AG91" s="305">
        <f>SUM(R91+T91+V91+Y91+W91+AB91)</f>
        <v>0</v>
      </c>
      <c r="AH91" s="306" t="e">
        <f>AB91/(AB91+AE91+AF91)</f>
        <v>#DIV/0!</v>
      </c>
      <c r="AI91" s="184"/>
      <c r="AJ91" s="48"/>
      <c r="AK91" s="49" t="e">
        <f>SUM(AD91-AE91-#REF!-#REF!)</f>
        <v>#REF!</v>
      </c>
      <c r="AL91" s="50" t="e">
        <f t="shared" si="43"/>
        <v>#DIV/0!</v>
      </c>
      <c r="AM91" s="63"/>
      <c r="AN91" s="388"/>
      <c r="AO91" s="391"/>
      <c r="AP91" s="390"/>
      <c r="AQ91" s="390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</row>
    <row r="92" spans="1:481" s="29" customFormat="1" x14ac:dyDescent="0.55000000000000004">
      <c r="A92" s="209"/>
      <c r="B92" s="209"/>
      <c r="C92" s="209"/>
      <c r="D92" s="209"/>
      <c r="E92" s="209"/>
      <c r="F92" s="209"/>
      <c r="G92" s="209"/>
      <c r="H92" s="209"/>
      <c r="I92" s="209"/>
      <c r="J92" s="207" t="s">
        <v>147</v>
      </c>
      <c r="K92" s="301"/>
      <c r="L92" s="301"/>
      <c r="M92" s="301"/>
      <c r="N92" s="302"/>
      <c r="O92" s="302">
        <f t="shared" ref="O92:AF92" si="47">SUM(O14)</f>
        <v>0</v>
      </c>
      <c r="P92" s="302">
        <f t="shared" si="47"/>
        <v>0</v>
      </c>
      <c r="Q92" s="302">
        <f t="shared" si="47"/>
        <v>0</v>
      </c>
      <c r="R92" s="303">
        <f t="shared" si="47"/>
        <v>0</v>
      </c>
      <c r="S92" s="303">
        <f t="shared" si="47"/>
        <v>0</v>
      </c>
      <c r="T92" s="303">
        <f t="shared" si="47"/>
        <v>0</v>
      </c>
      <c r="U92" s="303">
        <f t="shared" si="47"/>
        <v>0</v>
      </c>
      <c r="V92" s="304">
        <f t="shared" si="47"/>
        <v>0</v>
      </c>
      <c r="W92" s="304">
        <f t="shared" si="47"/>
        <v>0</v>
      </c>
      <c r="X92" s="304">
        <f t="shared" si="47"/>
        <v>0</v>
      </c>
      <c r="Y92" s="304">
        <f t="shared" si="47"/>
        <v>0</v>
      </c>
      <c r="Z92" s="304">
        <f t="shared" si="47"/>
        <v>0</v>
      </c>
      <c r="AA92" s="304">
        <f t="shared" si="47"/>
        <v>0</v>
      </c>
      <c r="AB92" s="304">
        <f t="shared" si="47"/>
        <v>0</v>
      </c>
      <c r="AC92" s="304">
        <f t="shared" si="47"/>
        <v>0</v>
      </c>
      <c r="AD92" s="304">
        <f t="shared" si="47"/>
        <v>0</v>
      </c>
      <c r="AE92" s="304">
        <f t="shared" si="47"/>
        <v>0</v>
      </c>
      <c r="AF92" s="304">
        <f t="shared" si="47"/>
        <v>0</v>
      </c>
      <c r="AG92" s="305">
        <f>SUM(R92+T92+V92+Y92+W92+AB92)</f>
        <v>0</v>
      </c>
      <c r="AH92" s="306"/>
      <c r="AI92" s="184"/>
      <c r="AJ92" s="48"/>
      <c r="AK92" s="49" t="e">
        <f>SUM(AD92-AE92-#REF!-#REF!)</f>
        <v>#REF!</v>
      </c>
      <c r="AL92" s="50" t="e">
        <f t="shared" si="43"/>
        <v>#DIV/0!</v>
      </c>
      <c r="AM92" s="63"/>
      <c r="AN92" s="388"/>
      <c r="AO92" s="391"/>
      <c r="AP92" s="390"/>
      <c r="AQ92" s="390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</row>
    <row r="93" spans="1:481" s="29" customFormat="1" x14ac:dyDescent="0.55000000000000004">
      <c r="A93" s="209"/>
      <c r="B93" s="209"/>
      <c r="C93" s="209"/>
      <c r="D93" s="209"/>
      <c r="E93" s="209"/>
      <c r="F93" s="209"/>
      <c r="G93" s="209"/>
      <c r="H93" s="209"/>
      <c r="I93" s="209"/>
      <c r="J93" s="207" t="s">
        <v>167</v>
      </c>
      <c r="K93" s="301"/>
      <c r="L93" s="301"/>
      <c r="M93" s="301"/>
      <c r="N93" s="302"/>
      <c r="O93" s="302">
        <f>SUM(O90:O92)</f>
        <v>0</v>
      </c>
      <c r="P93" s="302">
        <f>SUM(P90:P92)</f>
        <v>0</v>
      </c>
      <c r="Q93" s="302">
        <f>SUM(Q90:Q92)</f>
        <v>0</v>
      </c>
      <c r="R93" s="303"/>
      <c r="S93" s="303">
        <f t="shared" ref="S93:AE93" si="48">SUM(S90:S92)</f>
        <v>0</v>
      </c>
      <c r="T93" s="303">
        <f t="shared" si="48"/>
        <v>0</v>
      </c>
      <c r="U93" s="303">
        <f t="shared" si="48"/>
        <v>0</v>
      </c>
      <c r="V93" s="304">
        <f t="shared" si="48"/>
        <v>0</v>
      </c>
      <c r="W93" s="304">
        <f t="shared" si="48"/>
        <v>0</v>
      </c>
      <c r="X93" s="304">
        <f t="shared" si="48"/>
        <v>0</v>
      </c>
      <c r="Y93" s="304">
        <f t="shared" si="48"/>
        <v>0</v>
      </c>
      <c r="Z93" s="304">
        <f t="shared" si="48"/>
        <v>0</v>
      </c>
      <c r="AA93" s="304">
        <f t="shared" si="48"/>
        <v>0</v>
      </c>
      <c r="AB93" s="304">
        <f t="shared" si="48"/>
        <v>0</v>
      </c>
      <c r="AC93" s="304">
        <f t="shared" si="48"/>
        <v>0</v>
      </c>
      <c r="AD93" s="304">
        <f t="shared" si="48"/>
        <v>0</v>
      </c>
      <c r="AE93" s="304">
        <f t="shared" si="48"/>
        <v>0</v>
      </c>
      <c r="AF93" s="304">
        <f>SUM(AD93-AE93)</f>
        <v>0</v>
      </c>
      <c r="AG93" s="305">
        <f>SUM(R93+T93+V93+Y93+W93+AB93)</f>
        <v>0</v>
      </c>
      <c r="AH93" s="306" t="e">
        <f>AB93/(AB93+AE93+AF93)</f>
        <v>#DIV/0!</v>
      </c>
      <c r="AI93" s="184"/>
      <c r="AJ93" s="48"/>
      <c r="AK93" s="49" t="e">
        <f>SUM(AD93-AE93-#REF!-#REF!)</f>
        <v>#REF!</v>
      </c>
      <c r="AL93" s="50" t="e">
        <f t="shared" si="43"/>
        <v>#DIV/0!</v>
      </c>
      <c r="AM93" s="63"/>
      <c r="AN93" s="388"/>
      <c r="AO93" s="389"/>
      <c r="AP93" s="390"/>
      <c r="AQ93" s="390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</row>
    <row r="94" spans="1:481" s="29" customFormat="1" ht="27" customHeight="1" x14ac:dyDescent="0.5">
      <c r="A94" s="307"/>
      <c r="B94" s="636" t="s">
        <v>171</v>
      </c>
      <c r="C94" s="636"/>
      <c r="D94" s="636"/>
      <c r="E94" s="636"/>
      <c r="F94" s="636"/>
      <c r="G94" s="636"/>
      <c r="H94" s="636"/>
      <c r="I94" s="636"/>
      <c r="J94" s="253"/>
      <c r="K94" s="254"/>
      <c r="L94" s="254"/>
      <c r="M94" s="637" t="s">
        <v>153</v>
      </c>
      <c r="N94" s="298"/>
      <c r="O94" s="298"/>
      <c r="P94" s="298"/>
      <c r="Q94" s="298">
        <f>SUM(N90+O90-P90)</f>
        <v>0</v>
      </c>
      <c r="R94" s="308"/>
      <c r="S94" s="308"/>
      <c r="T94" s="308"/>
      <c r="U94" s="308">
        <f>SUM(S93-T93)</f>
        <v>0</v>
      </c>
      <c r="V94" s="309">
        <f>SUM(V93)</f>
        <v>0</v>
      </c>
      <c r="W94" s="298"/>
      <c r="X94" s="310"/>
      <c r="Y94" s="311"/>
      <c r="Z94" s="312">
        <f>SUM(Q90-R90-T90-V90-W90-X90-Y90)</f>
        <v>0</v>
      </c>
      <c r="AA94" s="313"/>
      <c r="AB94" s="312"/>
      <c r="AC94" s="312">
        <f>SUM(AA93-AB93)</f>
        <v>0</v>
      </c>
      <c r="AD94" s="311">
        <f>(Z90-AB90)</f>
        <v>0</v>
      </c>
      <c r="AE94" s="311">
        <f>SUM(AE9+AE23+AE37+AE46+AE52+AE58+AE71+AE81+AE86)</f>
        <v>0</v>
      </c>
      <c r="AF94" s="311">
        <f>SUM(AF87:AF92)</f>
        <v>0</v>
      </c>
      <c r="AG94" s="314"/>
      <c r="AH94" s="315"/>
      <c r="AI94" s="185"/>
      <c r="AJ94" s="27"/>
      <c r="AK94" s="33" t="e">
        <f>SUM(AD94-AE94-#REF!-#REF!)</f>
        <v>#REF!</v>
      </c>
      <c r="AL94" s="45"/>
      <c r="AM94" s="55"/>
      <c r="AN94" s="407"/>
      <c r="AO94" s="408"/>
      <c r="AP94" s="409"/>
      <c r="AQ94" s="410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</row>
    <row r="95" spans="1:481" s="29" customFormat="1" ht="17.25" customHeight="1" x14ac:dyDescent="0.5">
      <c r="A95" s="307"/>
      <c r="B95" s="636"/>
      <c r="C95" s="636"/>
      <c r="D95" s="636"/>
      <c r="E95" s="636"/>
      <c r="F95" s="636"/>
      <c r="G95" s="636"/>
      <c r="H95" s="636"/>
      <c r="I95" s="636"/>
      <c r="J95" s="253"/>
      <c r="K95" s="254"/>
      <c r="L95" s="254"/>
      <c r="M95" s="637"/>
      <c r="N95" s="298"/>
      <c r="O95" s="298"/>
      <c r="P95" s="298"/>
      <c r="Q95" s="298">
        <f>SUM(N91+O91-P91)</f>
        <v>0</v>
      </c>
      <c r="R95" s="308"/>
      <c r="S95" s="308"/>
      <c r="T95" s="308"/>
      <c r="U95" s="308"/>
      <c r="V95" s="309"/>
      <c r="W95" s="298"/>
      <c r="X95" s="316"/>
      <c r="Y95" s="317"/>
      <c r="Z95" s="312">
        <f>SUM(Q91-R91-T91-V91-W91-X91-Y91)</f>
        <v>0</v>
      </c>
      <c r="AA95" s="313"/>
      <c r="AB95" s="312"/>
      <c r="AC95" s="312"/>
      <c r="AD95" s="311">
        <f>SUM(Z91-AB91)</f>
        <v>0</v>
      </c>
      <c r="AE95" s="318"/>
      <c r="AF95" s="317"/>
      <c r="AG95" s="319"/>
      <c r="AH95" s="320"/>
      <c r="AI95" s="186"/>
      <c r="AJ95" s="27"/>
      <c r="AK95" s="33" t="e">
        <f>SUM(AD95-AE95-#REF!-#REF!)</f>
        <v>#REF!</v>
      </c>
      <c r="AL95" s="37"/>
      <c r="AM95" s="64"/>
      <c r="AN95" s="407"/>
      <c r="AO95" s="411"/>
      <c r="AP95" s="410"/>
      <c r="AQ95" s="410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</row>
    <row r="96" spans="1:481" s="29" customFormat="1" ht="17.25" customHeight="1" x14ac:dyDescent="0.5">
      <c r="A96" s="307"/>
      <c r="B96" s="636"/>
      <c r="C96" s="636"/>
      <c r="D96" s="636"/>
      <c r="E96" s="636"/>
      <c r="F96" s="636"/>
      <c r="G96" s="636"/>
      <c r="H96" s="636"/>
      <c r="I96" s="636"/>
      <c r="J96" s="253"/>
      <c r="K96" s="254"/>
      <c r="L96" s="254"/>
      <c r="M96" s="637"/>
      <c r="N96" s="298"/>
      <c r="O96" s="298"/>
      <c r="P96" s="298">
        <f>SUM(N93+O93-P93)</f>
        <v>0</v>
      </c>
      <c r="Q96" s="298">
        <f>SUM(N92+O92-P92)</f>
        <v>0</v>
      </c>
      <c r="R96" s="308"/>
      <c r="S96" s="308"/>
      <c r="T96" s="308"/>
      <c r="U96" s="308"/>
      <c r="V96" s="309"/>
      <c r="W96" s="298"/>
      <c r="X96" s="316"/>
      <c r="Y96" s="317"/>
      <c r="Z96" s="312">
        <f>SUM(Q92-R92-T92-V92-W92-X92-Y92)</f>
        <v>0</v>
      </c>
      <c r="AA96" s="313"/>
      <c r="AB96" s="312"/>
      <c r="AC96" s="312"/>
      <c r="AD96" s="311">
        <f>SUM(Z92-AB92)</f>
        <v>0</v>
      </c>
      <c r="AE96" s="318" t="e">
        <f>SUM(Z92-AB92-#REF!)</f>
        <v>#REF!</v>
      </c>
      <c r="AF96" s="317"/>
      <c r="AG96" s="319"/>
      <c r="AH96" s="320"/>
      <c r="AI96" s="186"/>
      <c r="AJ96" s="27"/>
      <c r="AK96" s="33" t="e">
        <f>SUM(AD96-AE96-#REF!-#REF!)</f>
        <v>#REF!</v>
      </c>
      <c r="AL96" s="37"/>
      <c r="AM96" s="64"/>
      <c r="AN96" s="407"/>
      <c r="AO96" s="411"/>
      <c r="AP96" s="410"/>
      <c r="AQ96" s="410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</row>
    <row r="97" spans="1:481" s="23" customFormat="1" ht="26" x14ac:dyDescent="0.5">
      <c r="A97" s="321"/>
      <c r="B97" s="321"/>
      <c r="C97" s="321"/>
      <c r="D97" s="321"/>
      <c r="E97" s="321"/>
      <c r="F97" s="321"/>
      <c r="G97" s="321"/>
      <c r="H97" s="321"/>
      <c r="I97" s="321"/>
      <c r="J97" s="322" t="s">
        <v>69</v>
      </c>
      <c r="K97" s="323"/>
      <c r="L97" s="323"/>
      <c r="M97" s="323"/>
      <c r="N97" s="324">
        <f t="shared" ref="N97:AB97" si="49">SUM(N14+N90)</f>
        <v>0</v>
      </c>
      <c r="O97" s="324">
        <f t="shared" si="49"/>
        <v>0</v>
      </c>
      <c r="P97" s="324">
        <f t="shared" si="49"/>
        <v>0</v>
      </c>
      <c r="Q97" s="324">
        <f t="shared" si="49"/>
        <v>0</v>
      </c>
      <c r="R97" s="324">
        <f t="shared" si="49"/>
        <v>0</v>
      </c>
      <c r="S97" s="324">
        <f t="shared" si="49"/>
        <v>0</v>
      </c>
      <c r="T97" s="324">
        <f t="shared" si="49"/>
        <v>0</v>
      </c>
      <c r="U97" s="324">
        <f t="shared" si="49"/>
        <v>0</v>
      </c>
      <c r="V97" s="324">
        <f t="shared" si="49"/>
        <v>0</v>
      </c>
      <c r="W97" s="324">
        <f t="shared" si="49"/>
        <v>0</v>
      </c>
      <c r="X97" s="324">
        <f t="shared" si="49"/>
        <v>0</v>
      </c>
      <c r="Y97" s="325">
        <f t="shared" si="49"/>
        <v>0</v>
      </c>
      <c r="Z97" s="325">
        <f t="shared" si="49"/>
        <v>0</v>
      </c>
      <c r="AA97" s="325">
        <f t="shared" si="49"/>
        <v>0</v>
      </c>
      <c r="AB97" s="325">
        <f t="shared" si="49"/>
        <v>0</v>
      </c>
      <c r="AC97" s="325"/>
      <c r="AD97" s="326">
        <f>SUM(Z97-AB97)</f>
        <v>0</v>
      </c>
      <c r="AE97" s="325">
        <f>SUM(AE14+AE90)</f>
        <v>0</v>
      </c>
      <c r="AF97" s="325">
        <f>SUM(AF14+AF90)</f>
        <v>0</v>
      </c>
      <c r="AG97" s="327"/>
      <c r="AH97" s="328" t="e">
        <f>AB97/(AB97+AE97+AF97)</f>
        <v>#DIV/0!</v>
      </c>
      <c r="AI97" s="187"/>
      <c r="AJ97" s="65"/>
      <c r="AK97" s="66" t="e">
        <f>SUM(AD97-AE97-#REF!-#REF!)</f>
        <v>#REF!</v>
      </c>
      <c r="AL97" s="67" t="e">
        <f>SUM(Q97-(AD97+X97))/Q97</f>
        <v>#DIV/0!</v>
      </c>
      <c r="AM97" s="54"/>
      <c r="AN97" s="412"/>
      <c r="AO97" s="413" t="s">
        <v>187</v>
      </c>
      <c r="AP97" s="414">
        <f>SUM(AP7:AP96)</f>
        <v>0</v>
      </c>
      <c r="AQ97" s="414">
        <f>SUM(AQ7:AQ96)</f>
        <v>8021752</v>
      </c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</row>
    <row r="98" spans="1:481" s="9" customFormat="1" ht="57.75" customHeight="1" x14ac:dyDescent="0.5">
      <c r="A98" s="329"/>
      <c r="B98" s="635" t="s">
        <v>52</v>
      </c>
      <c r="C98" s="635"/>
      <c r="D98" s="635"/>
      <c r="E98" s="635"/>
      <c r="F98" s="635"/>
      <c r="G98" s="635"/>
      <c r="H98" s="635"/>
      <c r="I98" s="635"/>
      <c r="J98" s="635"/>
      <c r="K98" s="301"/>
      <c r="L98" s="301"/>
      <c r="M98" s="301"/>
      <c r="N98" s="302"/>
      <c r="O98" s="302"/>
      <c r="P98" s="302"/>
      <c r="Q98" s="302"/>
      <c r="R98" s="302"/>
      <c r="S98" s="302"/>
      <c r="T98" s="302"/>
      <c r="U98" s="302"/>
      <c r="V98" s="302"/>
      <c r="W98" s="302"/>
      <c r="X98" s="330"/>
      <c r="Y98" s="331"/>
      <c r="Z98" s="332"/>
      <c r="AA98" s="332"/>
      <c r="AB98" s="332"/>
      <c r="AC98" s="332"/>
      <c r="AD98" s="331"/>
      <c r="AE98" s="331"/>
      <c r="AF98" s="331"/>
      <c r="AG98" s="327"/>
      <c r="AH98" s="333"/>
      <c r="AI98" s="188"/>
      <c r="AJ98" s="46"/>
      <c r="AK98" s="34"/>
      <c r="AL98" s="47"/>
      <c r="AM98" s="54"/>
      <c r="AN98" s="415"/>
      <c r="AO98" s="416"/>
      <c r="AP98" s="377"/>
      <c r="AQ98" s="377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</row>
    <row r="99" spans="1:481" ht="40.5" customHeight="1" x14ac:dyDescent="0.5">
      <c r="A99" s="334" t="s">
        <v>53</v>
      </c>
      <c r="B99" s="334">
        <v>3</v>
      </c>
      <c r="C99" s="334">
        <v>6</v>
      </c>
      <c r="D99" s="334">
        <v>3</v>
      </c>
      <c r="E99" s="334">
        <v>20</v>
      </c>
      <c r="F99" s="334"/>
      <c r="G99" s="334" t="s">
        <v>48</v>
      </c>
      <c r="H99" s="334">
        <v>10</v>
      </c>
      <c r="I99" s="334" t="s">
        <v>47</v>
      </c>
      <c r="J99" s="226" t="s">
        <v>52</v>
      </c>
      <c r="K99" s="335"/>
      <c r="L99" s="335"/>
      <c r="M99" s="335"/>
      <c r="N99" s="336"/>
      <c r="O99" s="336">
        <v>0</v>
      </c>
      <c r="P99" s="336"/>
      <c r="Q99" s="336">
        <f>SUM(N99+O99-P99)</f>
        <v>0</v>
      </c>
      <c r="R99" s="336"/>
      <c r="S99" s="302"/>
      <c r="T99" s="302"/>
      <c r="U99" s="302"/>
      <c r="V99" s="302"/>
      <c r="W99" s="302"/>
      <c r="X99" s="330"/>
      <c r="Y99" s="331"/>
      <c r="Z99" s="202">
        <f>SUM(Q99-R99-T99-V99-W99-X99-Y99)</f>
        <v>0</v>
      </c>
      <c r="AA99" s="332"/>
      <c r="AB99" s="332"/>
      <c r="AC99" s="332"/>
      <c r="AD99" s="331"/>
      <c r="AE99" s="331"/>
      <c r="AF99" s="331"/>
      <c r="AG99" s="327"/>
      <c r="AH99" s="333"/>
      <c r="AI99" s="188"/>
      <c r="AJ99" s="19"/>
      <c r="AK99" s="34" t="e">
        <f>SUM(AD99-AE99-#REF!-#REF!)</f>
        <v>#REF!</v>
      </c>
      <c r="AL99" s="39"/>
      <c r="AN99" s="385"/>
      <c r="AO99" s="417"/>
      <c r="AP99" s="418"/>
      <c r="AQ99" s="418"/>
    </row>
    <row r="100" spans="1:481" s="23" customFormat="1" ht="28.5" customHeight="1" x14ac:dyDescent="0.5">
      <c r="A100" s="321"/>
      <c r="B100" s="321"/>
      <c r="C100" s="321"/>
      <c r="D100" s="321"/>
      <c r="E100" s="321"/>
      <c r="F100" s="321"/>
      <c r="G100" s="321"/>
      <c r="H100" s="321"/>
      <c r="I100" s="337">
        <f>SUBTOTAL(9,Q102:Q108)</f>
        <v>0</v>
      </c>
      <c r="J100" s="322" t="s">
        <v>72</v>
      </c>
      <c r="K100" s="323"/>
      <c r="L100" s="323"/>
      <c r="M100" s="323"/>
      <c r="N100" s="324">
        <f>SUM(N99:N99)</f>
        <v>0</v>
      </c>
      <c r="O100" s="324">
        <f>SUM(O99:O99)</f>
        <v>0</v>
      </c>
      <c r="P100" s="324">
        <f>SUM(P99:P99)</f>
        <v>0</v>
      </c>
      <c r="Q100" s="324">
        <f>SUM(Q99:Q99)</f>
        <v>0</v>
      </c>
      <c r="R100" s="324"/>
      <c r="S100" s="324"/>
      <c r="T100" s="324">
        <f>SUM(T99:T99)</f>
        <v>0</v>
      </c>
      <c r="U100" s="324"/>
      <c r="V100" s="324">
        <f>SUM(V99:V99)</f>
        <v>0</v>
      </c>
      <c r="W100" s="324"/>
      <c r="X100" s="338"/>
      <c r="Y100" s="338"/>
      <c r="Z100" s="324">
        <f>SUM(Z99:Z99)</f>
        <v>0</v>
      </c>
      <c r="AA100" s="324">
        <f>SUM(AA99:AA99)</f>
        <v>0</v>
      </c>
      <c r="AB100" s="324"/>
      <c r="AC100" s="324"/>
      <c r="AD100" s="338">
        <f>SUM(Z100-AB100)</f>
        <v>0</v>
      </c>
      <c r="AE100" s="338"/>
      <c r="AF100" s="338"/>
      <c r="AG100" s="339"/>
      <c r="AH100" s="340"/>
      <c r="AI100" s="189"/>
      <c r="AJ100" s="24"/>
      <c r="AK100" s="34" t="e">
        <f>SUM(AD100-AE100-#REF!-#REF!)</f>
        <v>#REF!</v>
      </c>
      <c r="AL100" s="40"/>
      <c r="AM100" s="54"/>
      <c r="AN100" s="412"/>
      <c r="AO100" s="413"/>
      <c r="AP100" s="414"/>
      <c r="AQ100" s="414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</row>
    <row r="101" spans="1:481" s="23" customFormat="1" ht="28.5" customHeight="1" x14ac:dyDescent="0.5">
      <c r="A101" s="321"/>
      <c r="B101" s="638" t="s">
        <v>183</v>
      </c>
      <c r="C101" s="638"/>
      <c r="D101" s="638"/>
      <c r="E101" s="638"/>
      <c r="F101" s="638"/>
      <c r="G101" s="638"/>
      <c r="H101" s="638"/>
      <c r="I101" s="638"/>
      <c r="J101" s="638"/>
      <c r="K101" s="323"/>
      <c r="L101" s="323"/>
      <c r="M101" s="323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38"/>
      <c r="Y101" s="338"/>
      <c r="Z101" s="324"/>
      <c r="AA101" s="324"/>
      <c r="AB101" s="324"/>
      <c r="AC101" s="324"/>
      <c r="AD101" s="338"/>
      <c r="AE101" s="338"/>
      <c r="AF101" s="338"/>
      <c r="AG101" s="340"/>
      <c r="AH101" s="340"/>
      <c r="AI101" s="189"/>
      <c r="AJ101" s="24"/>
      <c r="AK101" s="34"/>
      <c r="AL101" s="40"/>
      <c r="AM101" s="54"/>
      <c r="AN101" s="412"/>
      <c r="AO101" s="413"/>
      <c r="AP101" s="414"/>
      <c r="AQ101" s="414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</row>
    <row r="102" spans="1:481" ht="96.75" customHeight="1" x14ac:dyDescent="0.5">
      <c r="A102" s="334"/>
      <c r="B102" s="341">
        <v>501</v>
      </c>
      <c r="C102" s="341">
        <v>1000</v>
      </c>
      <c r="D102" s="341">
        <v>1</v>
      </c>
      <c r="E102" s="342" t="s">
        <v>45</v>
      </c>
      <c r="F102" s="342" t="s">
        <v>45</v>
      </c>
      <c r="G102" s="342" t="s">
        <v>48</v>
      </c>
      <c r="H102" s="341" t="s">
        <v>212</v>
      </c>
      <c r="I102" s="341" t="s">
        <v>47</v>
      </c>
      <c r="J102" s="343" t="s">
        <v>43</v>
      </c>
      <c r="K102" s="344"/>
      <c r="L102" s="344"/>
      <c r="M102" s="344"/>
      <c r="N102" s="345"/>
      <c r="O102" s="332"/>
      <c r="P102" s="332"/>
      <c r="Q102" s="332">
        <f t="shared" ref="Q102:Q109" si="50">SUM(N102+O102-P102)</f>
        <v>0</v>
      </c>
      <c r="R102" s="346"/>
      <c r="S102" s="346"/>
      <c r="T102" s="346"/>
      <c r="U102" s="346"/>
      <c r="V102" s="332"/>
      <c r="W102" s="332"/>
      <c r="X102" s="347"/>
      <c r="Y102" s="331"/>
      <c r="Z102" s="332">
        <f t="shared" ref="Z102:Z109" si="51">SUM(Q102-R102-T102-V102-W102-X102-Y102)</f>
        <v>0</v>
      </c>
      <c r="AA102" s="348"/>
      <c r="AB102" s="348"/>
      <c r="AC102" s="332">
        <f t="shared" ref="AC102:AC109" si="52">SUM(AA102-AB102)</f>
        <v>0</v>
      </c>
      <c r="AD102" s="331">
        <f t="shared" ref="AD102:AD109" si="53">SUM(Z102-AB102)</f>
        <v>0</v>
      </c>
      <c r="AE102" s="331"/>
      <c r="AF102" s="347">
        <f t="shared" ref="AF102:AF109" si="54">SUM(AD102-AE102)</f>
        <v>0</v>
      </c>
      <c r="AG102" s="349">
        <f t="shared" ref="AG102:AG109" si="55">SUM(R102+T102+V102+W102+AB102)</f>
        <v>0</v>
      </c>
      <c r="AH102" s="306" t="e">
        <f t="shared" ref="AH102:AH109" si="56">AB102/(AB102+AE102+AF102)</f>
        <v>#DIV/0!</v>
      </c>
      <c r="AI102" s="184"/>
      <c r="AJ102" s="48"/>
      <c r="AK102" s="49" t="e">
        <f>SUM(AD102-AE102-#REF!-#REF!)</f>
        <v>#REF!</v>
      </c>
      <c r="AL102" s="50" t="e">
        <f t="shared" ref="AL102:AL110" si="57">SUM(Q102-(AD102+X102))/Q102</f>
        <v>#DIV/0!</v>
      </c>
      <c r="AM102" s="68"/>
      <c r="AN102" s="415"/>
      <c r="AO102" s="376"/>
      <c r="AP102" s="377"/>
      <c r="AQ102" s="377"/>
    </row>
    <row r="103" spans="1:481" ht="138" customHeight="1" x14ac:dyDescent="0.5">
      <c r="A103" s="334" t="s">
        <v>49</v>
      </c>
      <c r="B103" s="341">
        <v>502</v>
      </c>
      <c r="C103" s="341">
        <v>1000</v>
      </c>
      <c r="D103" s="342">
        <v>1</v>
      </c>
      <c r="E103" s="342" t="s">
        <v>45</v>
      </c>
      <c r="F103" s="342" t="s">
        <v>45</v>
      </c>
      <c r="G103" s="342" t="s">
        <v>48</v>
      </c>
      <c r="H103" s="341" t="s">
        <v>212</v>
      </c>
      <c r="I103" s="341" t="s">
        <v>47</v>
      </c>
      <c r="J103" s="343" t="s">
        <v>51</v>
      </c>
      <c r="K103" s="350" t="s">
        <v>207</v>
      </c>
      <c r="L103" s="351" t="s">
        <v>208</v>
      </c>
      <c r="M103" s="351">
        <v>2</v>
      </c>
      <c r="N103" s="332"/>
      <c r="O103" s="332"/>
      <c r="P103" s="332"/>
      <c r="Q103" s="332">
        <f t="shared" si="50"/>
        <v>0</v>
      </c>
      <c r="R103" s="346"/>
      <c r="S103" s="346"/>
      <c r="T103" s="346"/>
      <c r="U103" s="346"/>
      <c r="V103" s="332"/>
      <c r="W103" s="347"/>
      <c r="X103" s="331"/>
      <c r="Y103" s="332"/>
      <c r="Z103" s="332">
        <f t="shared" si="51"/>
        <v>0</v>
      </c>
      <c r="AA103" s="348"/>
      <c r="AB103" s="348"/>
      <c r="AC103" s="331">
        <f t="shared" si="52"/>
        <v>0</v>
      </c>
      <c r="AD103" s="331">
        <f t="shared" si="53"/>
        <v>0</v>
      </c>
      <c r="AE103" s="347"/>
      <c r="AF103" s="347">
        <f>SUM(AD103-AE103)</f>
        <v>0</v>
      </c>
      <c r="AG103" s="349">
        <f t="shared" si="55"/>
        <v>0</v>
      </c>
      <c r="AH103" s="306" t="e">
        <f t="shared" si="56"/>
        <v>#DIV/0!</v>
      </c>
      <c r="AI103" s="190"/>
      <c r="AJ103" s="77"/>
      <c r="AK103" s="78" t="e">
        <f>SUM(AD103-AE103-#REF!-#REF!)</f>
        <v>#REF!</v>
      </c>
      <c r="AL103" s="79" t="e">
        <f t="shared" si="57"/>
        <v>#DIV/0!</v>
      </c>
      <c r="AM103" s="69"/>
      <c r="AN103" s="415"/>
      <c r="AO103" s="419"/>
      <c r="AP103" s="377"/>
      <c r="AQ103" s="377"/>
    </row>
    <row r="104" spans="1:481" ht="153.75" customHeight="1" x14ac:dyDescent="0.5">
      <c r="A104" s="334" t="s">
        <v>49</v>
      </c>
      <c r="B104" s="341">
        <v>502</v>
      </c>
      <c r="C104" s="341">
        <v>1000</v>
      </c>
      <c r="D104" s="342">
        <v>1</v>
      </c>
      <c r="E104" s="342" t="s">
        <v>45</v>
      </c>
      <c r="F104" s="342" t="s">
        <v>45</v>
      </c>
      <c r="G104" s="342" t="s">
        <v>48</v>
      </c>
      <c r="H104" s="352">
        <v>11</v>
      </c>
      <c r="I104" s="341" t="s">
        <v>214</v>
      </c>
      <c r="J104" s="343" t="s">
        <v>51</v>
      </c>
      <c r="K104" s="350"/>
      <c r="L104" s="351"/>
      <c r="M104" s="351"/>
      <c r="N104" s="345"/>
      <c r="O104" s="332"/>
      <c r="P104" s="332"/>
      <c r="Q104" s="332">
        <f t="shared" si="50"/>
        <v>0</v>
      </c>
      <c r="R104" s="346"/>
      <c r="S104" s="346"/>
      <c r="T104" s="346"/>
      <c r="U104" s="346"/>
      <c r="V104" s="332"/>
      <c r="W104" s="347"/>
      <c r="X104" s="331"/>
      <c r="Y104" s="332"/>
      <c r="Z104" s="332">
        <f>SUM(Q104-R104-T104-V104-W104-X104-Y104)</f>
        <v>0</v>
      </c>
      <c r="AA104" s="348"/>
      <c r="AB104" s="348"/>
      <c r="AC104" s="331">
        <f>SUM(AA104-AB104)</f>
        <v>0</v>
      </c>
      <c r="AD104" s="331">
        <f t="shared" si="53"/>
        <v>0</v>
      </c>
      <c r="AE104" s="347"/>
      <c r="AF104" s="347">
        <f>SUM(AD104-AE104)</f>
        <v>0</v>
      </c>
      <c r="AG104" s="349">
        <f t="shared" si="55"/>
        <v>0</v>
      </c>
      <c r="AH104" s="306" t="e">
        <f>AB104/(AB104+AE104+AF104)</f>
        <v>#DIV/0!</v>
      </c>
      <c r="AI104" s="190"/>
      <c r="AJ104" s="77"/>
      <c r="AK104" s="78" t="e">
        <f>SUM(AD104-AE104-#REF!-#REF!)</f>
        <v>#REF!</v>
      </c>
      <c r="AL104" s="79" t="e">
        <f>SUM(Q104-(AD104+X104))/Q104</f>
        <v>#DIV/0!</v>
      </c>
      <c r="AM104" s="69"/>
      <c r="AN104" s="415"/>
      <c r="AO104" s="419"/>
      <c r="AP104" s="377"/>
      <c r="AQ104" s="377"/>
    </row>
    <row r="105" spans="1:481" ht="54" x14ac:dyDescent="0.5">
      <c r="A105" s="334" t="s">
        <v>49</v>
      </c>
      <c r="B105" s="341">
        <v>599</v>
      </c>
      <c r="C105" s="341">
        <v>1000</v>
      </c>
      <c r="D105" s="342">
        <v>1</v>
      </c>
      <c r="E105" s="342" t="s">
        <v>45</v>
      </c>
      <c r="F105" s="342" t="s">
        <v>45</v>
      </c>
      <c r="G105" s="342" t="s">
        <v>48</v>
      </c>
      <c r="H105" s="341"/>
      <c r="I105" s="341" t="s">
        <v>47</v>
      </c>
      <c r="J105" s="343" t="s">
        <v>44</v>
      </c>
      <c r="K105" s="344"/>
      <c r="L105" s="344"/>
      <c r="M105" s="344"/>
      <c r="N105" s="345"/>
      <c r="O105" s="332"/>
      <c r="P105" s="332"/>
      <c r="Q105" s="332">
        <f t="shared" si="50"/>
        <v>0</v>
      </c>
      <c r="R105" s="346"/>
      <c r="S105" s="346"/>
      <c r="T105" s="346"/>
      <c r="U105" s="346"/>
      <c r="V105" s="332"/>
      <c r="W105" s="332"/>
      <c r="X105" s="347"/>
      <c r="Y105" s="331"/>
      <c r="Z105" s="332">
        <f t="shared" si="51"/>
        <v>0</v>
      </c>
      <c r="AA105" s="348"/>
      <c r="AB105" s="348"/>
      <c r="AC105" s="332">
        <f t="shared" si="52"/>
        <v>0</v>
      </c>
      <c r="AD105" s="331">
        <f t="shared" si="53"/>
        <v>0</v>
      </c>
      <c r="AE105" s="331"/>
      <c r="AF105" s="347">
        <f t="shared" si="54"/>
        <v>0</v>
      </c>
      <c r="AG105" s="349">
        <f t="shared" si="55"/>
        <v>0</v>
      </c>
      <c r="AH105" s="306" t="e">
        <f t="shared" si="56"/>
        <v>#DIV/0!</v>
      </c>
      <c r="AI105" s="184"/>
      <c r="AJ105" s="48"/>
      <c r="AK105" s="49" t="e">
        <f>SUM(AD105-AE105-#REF!-#REF!)</f>
        <v>#REF!</v>
      </c>
      <c r="AL105" s="50" t="e">
        <f t="shared" si="57"/>
        <v>#DIV/0!</v>
      </c>
      <c r="AM105" s="68"/>
      <c r="AN105" s="415"/>
      <c r="AO105" s="420"/>
      <c r="AP105" s="377"/>
      <c r="AQ105" s="377"/>
    </row>
    <row r="106" spans="1:481" ht="138.75" customHeight="1" x14ac:dyDescent="0.5">
      <c r="A106" s="334" t="s">
        <v>49</v>
      </c>
      <c r="B106" s="341">
        <v>599</v>
      </c>
      <c r="C106" s="341">
        <v>1000</v>
      </c>
      <c r="D106" s="342">
        <v>2</v>
      </c>
      <c r="E106" s="342" t="s">
        <v>45</v>
      </c>
      <c r="F106" s="342" t="s">
        <v>45</v>
      </c>
      <c r="G106" s="342" t="s">
        <v>48</v>
      </c>
      <c r="H106" s="341" t="s">
        <v>212</v>
      </c>
      <c r="I106" s="341" t="s">
        <v>47</v>
      </c>
      <c r="J106" s="343" t="s">
        <v>41</v>
      </c>
      <c r="K106" s="344"/>
      <c r="L106" s="344"/>
      <c r="M106" s="344"/>
      <c r="N106" s="345"/>
      <c r="O106" s="332"/>
      <c r="P106" s="332"/>
      <c r="Q106" s="332">
        <f t="shared" si="50"/>
        <v>0</v>
      </c>
      <c r="R106" s="346"/>
      <c r="S106" s="346"/>
      <c r="T106" s="346"/>
      <c r="U106" s="346"/>
      <c r="V106" s="332"/>
      <c r="W106" s="332"/>
      <c r="X106" s="347"/>
      <c r="Y106" s="331"/>
      <c r="Z106" s="332">
        <f t="shared" si="51"/>
        <v>0</v>
      </c>
      <c r="AA106" s="348"/>
      <c r="AB106" s="348"/>
      <c r="AC106" s="332">
        <f t="shared" si="52"/>
        <v>0</v>
      </c>
      <c r="AD106" s="331">
        <f t="shared" si="53"/>
        <v>0</v>
      </c>
      <c r="AE106" s="331"/>
      <c r="AF106" s="347">
        <f t="shared" si="54"/>
        <v>0</v>
      </c>
      <c r="AG106" s="349">
        <f>SUM(R106+T106+V106+W106+AB106)</f>
        <v>0</v>
      </c>
      <c r="AH106" s="306" t="e">
        <f t="shared" si="56"/>
        <v>#DIV/0!</v>
      </c>
      <c r="AI106" s="184"/>
      <c r="AJ106" s="48"/>
      <c r="AK106" s="49" t="e">
        <f>SUM(AD106-AE106-#REF!-#REF!)</f>
        <v>#REF!</v>
      </c>
      <c r="AL106" s="50" t="e">
        <f t="shared" si="57"/>
        <v>#DIV/0!</v>
      </c>
      <c r="AM106" s="68"/>
      <c r="AN106" s="415"/>
      <c r="AO106" s="420"/>
      <c r="AP106" s="377"/>
      <c r="AQ106" s="377"/>
    </row>
    <row r="107" spans="1:481" ht="132" customHeight="1" x14ac:dyDescent="0.5">
      <c r="A107" s="334" t="s">
        <v>49</v>
      </c>
      <c r="B107" s="341">
        <v>599</v>
      </c>
      <c r="C107" s="341">
        <v>1000</v>
      </c>
      <c r="D107" s="342">
        <v>3</v>
      </c>
      <c r="E107" s="342" t="s">
        <v>45</v>
      </c>
      <c r="F107" s="342" t="s">
        <v>45</v>
      </c>
      <c r="G107" s="342" t="s">
        <v>48</v>
      </c>
      <c r="H107" s="341"/>
      <c r="I107" s="341" t="s">
        <v>47</v>
      </c>
      <c r="J107" s="343" t="s">
        <v>50</v>
      </c>
      <c r="K107" s="344"/>
      <c r="L107" s="344"/>
      <c r="M107" s="344"/>
      <c r="N107" s="345"/>
      <c r="O107" s="332"/>
      <c r="P107" s="332"/>
      <c r="Q107" s="332">
        <f t="shared" si="50"/>
        <v>0</v>
      </c>
      <c r="R107" s="346"/>
      <c r="S107" s="346"/>
      <c r="T107" s="346"/>
      <c r="U107" s="346"/>
      <c r="V107" s="332"/>
      <c r="W107" s="332"/>
      <c r="X107" s="347"/>
      <c r="Y107" s="331"/>
      <c r="Z107" s="332">
        <f t="shared" si="51"/>
        <v>0</v>
      </c>
      <c r="AA107" s="348"/>
      <c r="AB107" s="348"/>
      <c r="AC107" s="332">
        <f t="shared" si="52"/>
        <v>0</v>
      </c>
      <c r="AD107" s="331">
        <f t="shared" si="53"/>
        <v>0</v>
      </c>
      <c r="AE107" s="331"/>
      <c r="AF107" s="347">
        <f t="shared" si="54"/>
        <v>0</v>
      </c>
      <c r="AG107" s="349">
        <f t="shared" si="55"/>
        <v>0</v>
      </c>
      <c r="AH107" s="306" t="e">
        <f t="shared" si="56"/>
        <v>#DIV/0!</v>
      </c>
      <c r="AI107" s="184"/>
      <c r="AJ107" s="48"/>
      <c r="AK107" s="49" t="e">
        <f>SUM(AD107-AE107-#REF!-#REF!)</f>
        <v>#REF!</v>
      </c>
      <c r="AL107" s="50" t="e">
        <f t="shared" si="57"/>
        <v>#DIV/0!</v>
      </c>
      <c r="AM107" s="68"/>
      <c r="AN107" s="421"/>
      <c r="AO107" s="420"/>
      <c r="AP107" s="377"/>
      <c r="AQ107" s="377"/>
    </row>
    <row r="108" spans="1:481" ht="103.5" customHeight="1" x14ac:dyDescent="0.5">
      <c r="A108" s="334" t="s">
        <v>49</v>
      </c>
      <c r="B108" s="341">
        <v>502</v>
      </c>
      <c r="C108" s="342">
        <v>1000</v>
      </c>
      <c r="D108" s="342">
        <v>2</v>
      </c>
      <c r="E108" s="342" t="s">
        <v>45</v>
      </c>
      <c r="F108" s="342" t="s">
        <v>45</v>
      </c>
      <c r="G108" s="342" t="s">
        <v>48</v>
      </c>
      <c r="H108" s="341">
        <v>10</v>
      </c>
      <c r="I108" s="341" t="s">
        <v>47</v>
      </c>
      <c r="J108" s="343" t="s">
        <v>46</v>
      </c>
      <c r="K108" s="344"/>
      <c r="L108" s="344"/>
      <c r="M108" s="344"/>
      <c r="N108" s="345"/>
      <c r="O108" s="332"/>
      <c r="P108" s="332"/>
      <c r="Q108" s="332">
        <f t="shared" si="50"/>
        <v>0</v>
      </c>
      <c r="R108" s="346"/>
      <c r="S108" s="346"/>
      <c r="T108" s="346"/>
      <c r="U108" s="346"/>
      <c r="V108" s="353"/>
      <c r="W108" s="332"/>
      <c r="X108" s="347"/>
      <c r="Y108" s="331"/>
      <c r="Z108" s="332">
        <f t="shared" si="51"/>
        <v>0</v>
      </c>
      <c r="AA108" s="348"/>
      <c r="AB108" s="348"/>
      <c r="AC108" s="332">
        <f t="shared" si="52"/>
        <v>0</v>
      </c>
      <c r="AD108" s="331">
        <f t="shared" si="53"/>
        <v>0</v>
      </c>
      <c r="AE108" s="331"/>
      <c r="AF108" s="347">
        <f t="shared" si="54"/>
        <v>0</v>
      </c>
      <c r="AG108" s="349">
        <f t="shared" si="55"/>
        <v>0</v>
      </c>
      <c r="AH108" s="306" t="e">
        <f t="shared" si="56"/>
        <v>#DIV/0!</v>
      </c>
      <c r="AI108" s="184"/>
      <c r="AJ108" s="48"/>
      <c r="AK108" s="49" t="e">
        <f>SUM(AD108-AE108-#REF!-#REF!)</f>
        <v>#REF!</v>
      </c>
      <c r="AL108" s="50" t="e">
        <f t="shared" si="57"/>
        <v>#DIV/0!</v>
      </c>
      <c r="AM108" s="68"/>
      <c r="AN108" s="421"/>
      <c r="AO108" s="420"/>
      <c r="AP108" s="377"/>
      <c r="AQ108" s="377"/>
    </row>
    <row r="109" spans="1:481" ht="104.25" customHeight="1" x14ac:dyDescent="0.5">
      <c r="A109" s="334" t="s">
        <v>49</v>
      </c>
      <c r="B109" s="341">
        <v>502</v>
      </c>
      <c r="C109" s="342">
        <v>1000</v>
      </c>
      <c r="D109" s="342">
        <v>2</v>
      </c>
      <c r="E109" s="342" t="s">
        <v>45</v>
      </c>
      <c r="F109" s="342" t="s">
        <v>45</v>
      </c>
      <c r="G109" s="342" t="s">
        <v>48</v>
      </c>
      <c r="H109" s="341">
        <v>11</v>
      </c>
      <c r="I109" s="341" t="s">
        <v>47</v>
      </c>
      <c r="J109" s="343" t="s">
        <v>46</v>
      </c>
      <c r="K109" s="344"/>
      <c r="L109" s="344"/>
      <c r="M109" s="344"/>
      <c r="N109" s="345"/>
      <c r="O109" s="332"/>
      <c r="P109" s="332"/>
      <c r="Q109" s="332">
        <f t="shared" si="50"/>
        <v>0</v>
      </c>
      <c r="R109" s="346"/>
      <c r="S109" s="346"/>
      <c r="T109" s="346"/>
      <c r="U109" s="346"/>
      <c r="V109" s="332"/>
      <c r="W109" s="332"/>
      <c r="X109" s="347"/>
      <c r="Y109" s="331"/>
      <c r="Z109" s="332">
        <f t="shared" si="51"/>
        <v>0</v>
      </c>
      <c r="AA109" s="348"/>
      <c r="AB109" s="348"/>
      <c r="AC109" s="332">
        <f t="shared" si="52"/>
        <v>0</v>
      </c>
      <c r="AD109" s="331">
        <f t="shared" si="53"/>
        <v>0</v>
      </c>
      <c r="AE109" s="331"/>
      <c r="AF109" s="347">
        <f t="shared" si="54"/>
        <v>0</v>
      </c>
      <c r="AG109" s="349">
        <f t="shared" si="55"/>
        <v>0</v>
      </c>
      <c r="AH109" s="306" t="e">
        <f t="shared" si="56"/>
        <v>#DIV/0!</v>
      </c>
      <c r="AI109" s="184"/>
      <c r="AJ109" s="48"/>
      <c r="AK109" s="49" t="e">
        <f>SUM(AD109-AE109-#REF!-#REF!)</f>
        <v>#REF!</v>
      </c>
      <c r="AL109" s="50" t="e">
        <f t="shared" si="57"/>
        <v>#DIV/0!</v>
      </c>
      <c r="AM109" s="68"/>
      <c r="AN109" s="415"/>
      <c r="AO109" s="420"/>
      <c r="AP109" s="377"/>
      <c r="AQ109" s="377"/>
    </row>
    <row r="110" spans="1:481" s="25" customFormat="1" ht="53.25" customHeight="1" x14ac:dyDescent="0.5">
      <c r="A110" s="321"/>
      <c r="B110" s="321"/>
      <c r="C110" s="321"/>
      <c r="D110" s="321"/>
      <c r="E110" s="321"/>
      <c r="F110" s="321"/>
      <c r="G110" s="321"/>
      <c r="H110" s="321"/>
      <c r="I110" s="321"/>
      <c r="J110" s="322" t="s">
        <v>73</v>
      </c>
      <c r="K110" s="323"/>
      <c r="L110" s="323"/>
      <c r="M110" s="323"/>
      <c r="N110" s="325">
        <f>SUM(N102:N109)</f>
        <v>0</v>
      </c>
      <c r="O110" s="325">
        <f>SUM(O102:O109)</f>
        <v>0</v>
      </c>
      <c r="P110" s="325">
        <f>SUM(P102:P109)</f>
        <v>0</v>
      </c>
      <c r="Q110" s="325">
        <f>SUM(Q102:Q109)</f>
        <v>0</v>
      </c>
      <c r="R110" s="325"/>
      <c r="S110" s="325"/>
      <c r="T110" s="325">
        <f>SUM(T102:T109)</f>
        <v>0</v>
      </c>
      <c r="U110" s="325"/>
      <c r="V110" s="325">
        <f t="shared" ref="V110:AG110" si="58">SUM(V102:V109)</f>
        <v>0</v>
      </c>
      <c r="W110" s="325">
        <f t="shared" si="58"/>
        <v>0</v>
      </c>
      <c r="X110" s="326">
        <f t="shared" si="58"/>
        <v>0</v>
      </c>
      <c r="Y110" s="326">
        <f t="shared" si="58"/>
        <v>0</v>
      </c>
      <c r="Z110" s="325">
        <f t="shared" si="58"/>
        <v>0</v>
      </c>
      <c r="AA110" s="325">
        <f t="shared" si="58"/>
        <v>0</v>
      </c>
      <c r="AB110" s="325">
        <f t="shared" si="58"/>
        <v>0</v>
      </c>
      <c r="AC110" s="325">
        <f t="shared" si="58"/>
        <v>0</v>
      </c>
      <c r="AD110" s="326">
        <f>SUM(AD102:AD109)</f>
        <v>0</v>
      </c>
      <c r="AE110" s="326">
        <f t="shared" si="58"/>
        <v>0</v>
      </c>
      <c r="AF110" s="326">
        <f t="shared" si="58"/>
        <v>0</v>
      </c>
      <c r="AG110" s="326">
        <f t="shared" si="58"/>
        <v>0</v>
      </c>
      <c r="AH110" s="328" t="e">
        <f>AB110/(AB110+AE110+AF110)</f>
        <v>#DIV/0!</v>
      </c>
      <c r="AI110" s="187"/>
      <c r="AJ110" s="65"/>
      <c r="AK110" s="66" t="e">
        <f>SUM(AD110-AE110-#REF!-#REF!)</f>
        <v>#REF!</v>
      </c>
      <c r="AL110" s="67" t="e">
        <f t="shared" si="57"/>
        <v>#DIV/0!</v>
      </c>
      <c r="AM110" s="68"/>
      <c r="AN110" s="412"/>
      <c r="AO110" s="422"/>
      <c r="AP110" s="414"/>
      <c r="AQ110" s="414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</row>
    <row r="111" spans="1:481" s="5" customFormat="1" x14ac:dyDescent="0.35">
      <c r="A111" s="354" t="s">
        <v>45</v>
      </c>
      <c r="B111" s="354" t="s">
        <v>45</v>
      </c>
      <c r="C111" s="354" t="s">
        <v>45</v>
      </c>
      <c r="D111" s="354" t="s">
        <v>45</v>
      </c>
      <c r="E111" s="354" t="s">
        <v>45</v>
      </c>
      <c r="F111" s="354" t="s">
        <v>45</v>
      </c>
      <c r="G111" s="354" t="s">
        <v>45</v>
      </c>
      <c r="H111" s="354" t="s">
        <v>45</v>
      </c>
      <c r="I111" s="354" t="s">
        <v>45</v>
      </c>
      <c r="J111" s="355"/>
      <c r="K111" s="335"/>
      <c r="L111" s="335"/>
      <c r="M111" s="335"/>
      <c r="N111" s="336"/>
      <c r="O111" s="336"/>
      <c r="P111" s="356"/>
      <c r="Q111" s="356"/>
      <c r="R111" s="356"/>
      <c r="S111" s="356"/>
      <c r="T111" s="356"/>
      <c r="U111" s="356"/>
      <c r="V111" s="356"/>
      <c r="W111" s="356"/>
      <c r="X111" s="357" t="s">
        <v>188</v>
      </c>
      <c r="Y111" s="358"/>
      <c r="Z111" s="356"/>
      <c r="AA111" s="356"/>
      <c r="AB111" s="356"/>
      <c r="AC111" s="359">
        <f>SUM(Z110-AB110)</f>
        <v>0</v>
      </c>
      <c r="AD111" s="360">
        <f>SUM(Z110-AB110)</f>
        <v>0</v>
      </c>
      <c r="AE111" s="358"/>
      <c r="AF111" s="358">
        <f>SUM(AD110-AE110)</f>
        <v>0</v>
      </c>
      <c r="AG111" s="361"/>
      <c r="AH111" s="357"/>
      <c r="AI111" s="191"/>
      <c r="AJ111" s="20"/>
      <c r="AK111" s="35"/>
      <c r="AL111" s="41"/>
      <c r="AM111" s="70"/>
      <c r="AO111" s="423"/>
      <c r="AP111" s="424"/>
      <c r="AQ111" s="424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</row>
    <row r="112" spans="1:481" s="5" customFormat="1" ht="27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43"/>
      <c r="K112" s="2"/>
      <c r="L112" s="2"/>
      <c r="M112" s="10"/>
      <c r="N112" s="13"/>
      <c r="O112" s="13"/>
      <c r="P112" s="13"/>
      <c r="Q112" s="12"/>
      <c r="R112" s="12"/>
      <c r="S112" s="12"/>
      <c r="T112" s="17"/>
      <c r="U112" s="17"/>
      <c r="V112" s="17"/>
      <c r="W112" s="13"/>
      <c r="X112" s="80"/>
      <c r="Y112" s="80"/>
      <c r="Z112" s="13"/>
      <c r="AA112" s="14"/>
      <c r="AB112" s="14"/>
      <c r="AC112" s="14"/>
      <c r="AD112" s="80"/>
      <c r="AE112" s="438">
        <f>AE102+AE106+AE103+AE108</f>
        <v>0</v>
      </c>
      <c r="AF112" s="438">
        <f>AF102+AF106+AF103+AF108</f>
        <v>0</v>
      </c>
      <c r="AG112" s="439"/>
      <c r="AH112" s="437"/>
      <c r="AI112" s="80"/>
      <c r="AJ112" s="81"/>
      <c r="AL112" s="42"/>
      <c r="AM112" s="70"/>
      <c r="AP112" s="115"/>
      <c r="AQ112" s="115"/>
    </row>
    <row r="113" spans="1:43" s="5" customFormat="1" ht="66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43"/>
      <c r="K113" s="2"/>
      <c r="L113" s="2"/>
      <c r="M113" s="10"/>
      <c r="N113" s="13"/>
      <c r="O113" s="13"/>
      <c r="P113" s="13"/>
      <c r="Q113" s="12"/>
      <c r="R113" s="12"/>
      <c r="S113" s="12"/>
      <c r="T113" s="17"/>
      <c r="U113" s="17"/>
      <c r="V113" s="17"/>
      <c r="W113" s="639" t="s">
        <v>190</v>
      </c>
      <c r="X113" s="639"/>
      <c r="Y113" s="639"/>
      <c r="Z113" s="639"/>
      <c r="AA113" s="639"/>
      <c r="AB113" s="639"/>
      <c r="AC113" s="639"/>
      <c r="AD113" s="639"/>
      <c r="AE113" s="639"/>
      <c r="AF113" s="639"/>
      <c r="AG113" s="639"/>
      <c r="AH113" s="428"/>
      <c r="AI113" s="118"/>
      <c r="AJ113" s="117"/>
      <c r="AK113" s="117"/>
      <c r="AL113" s="117"/>
      <c r="AM113" s="70"/>
      <c r="AP113" s="115"/>
      <c r="AQ113" s="115"/>
    </row>
    <row r="114" spans="1:43" s="5" customFormat="1" ht="81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129"/>
      <c r="K114" s="2"/>
      <c r="L114" s="2"/>
      <c r="M114" s="2"/>
      <c r="N114" s="17"/>
      <c r="O114" s="17"/>
      <c r="P114" s="15"/>
      <c r="Q114" s="15"/>
      <c r="R114" s="15"/>
      <c r="S114" s="15"/>
      <c r="T114" s="17"/>
      <c r="U114" s="17"/>
      <c r="V114" s="17"/>
      <c r="W114" s="625" t="s">
        <v>189</v>
      </c>
      <c r="X114" s="625"/>
      <c r="Y114" s="625"/>
      <c r="Z114" s="429" t="s">
        <v>149</v>
      </c>
      <c r="AA114" s="430" t="s">
        <v>160</v>
      </c>
      <c r="AB114" s="430" t="s">
        <v>158</v>
      </c>
      <c r="AC114" s="429" t="s">
        <v>159</v>
      </c>
      <c r="AD114" s="374" t="s">
        <v>175</v>
      </c>
      <c r="AE114" s="374" t="s">
        <v>182</v>
      </c>
      <c r="AF114" s="374" t="s">
        <v>177</v>
      </c>
      <c r="AG114" s="431" t="s">
        <v>191</v>
      </c>
      <c r="AH114" s="431"/>
      <c r="AI114" s="425" t="s">
        <v>176</v>
      </c>
      <c r="AJ114" s="44" t="s">
        <v>176</v>
      </c>
      <c r="AK114" s="44" t="s">
        <v>176</v>
      </c>
      <c r="AL114" s="44" t="s">
        <v>179</v>
      </c>
      <c r="AM114" s="70"/>
      <c r="AP114" s="115"/>
      <c r="AQ114" s="115"/>
    </row>
    <row r="115" spans="1:43" s="5" customFormat="1" ht="60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139"/>
      <c r="K115" s="7"/>
      <c r="L115" s="7"/>
      <c r="M115" s="7"/>
      <c r="N115" s="16"/>
      <c r="O115" s="16"/>
      <c r="P115" s="16"/>
      <c r="Q115" s="128"/>
      <c r="R115" s="128"/>
      <c r="S115" s="128"/>
      <c r="T115" s="17"/>
      <c r="U115" s="17"/>
      <c r="V115" s="17"/>
      <c r="W115" s="633" t="s">
        <v>125</v>
      </c>
      <c r="X115" s="633"/>
      <c r="Y115" s="633"/>
      <c r="Z115" s="432">
        <f t="shared" ref="Z115:AF115" si="59">SUM(Z93)</f>
        <v>0</v>
      </c>
      <c r="AA115" s="432">
        <f t="shared" si="59"/>
        <v>0</v>
      </c>
      <c r="AB115" s="432">
        <f t="shared" si="59"/>
        <v>0</v>
      </c>
      <c r="AC115" s="432">
        <f t="shared" si="59"/>
        <v>0</v>
      </c>
      <c r="AD115" s="432">
        <f t="shared" si="59"/>
        <v>0</v>
      </c>
      <c r="AE115" s="432">
        <f t="shared" si="59"/>
        <v>0</v>
      </c>
      <c r="AF115" s="433">
        <f t="shared" si="59"/>
        <v>0</v>
      </c>
      <c r="AG115" s="434" t="e">
        <f>AB115/(AB115+AE115+AF115)</f>
        <v>#DIV/0!</v>
      </c>
      <c r="AH115" s="435"/>
      <c r="AI115" s="426"/>
      <c r="AJ115" s="72"/>
      <c r="AK115" s="73"/>
      <c r="AL115" s="74"/>
      <c r="AM115" s="75"/>
      <c r="AP115" s="115"/>
      <c r="AQ115" s="115"/>
    </row>
    <row r="116" spans="1:43" s="5" customFormat="1" ht="4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140"/>
      <c r="K116" s="136"/>
      <c r="L116" s="4"/>
      <c r="M116" s="130"/>
      <c r="N116" s="15"/>
      <c r="O116" s="15"/>
      <c r="P116" s="15"/>
      <c r="Q116" s="15"/>
      <c r="R116" s="15"/>
      <c r="S116" s="15"/>
      <c r="T116" s="15"/>
      <c r="U116" s="15"/>
      <c r="V116" s="15"/>
      <c r="W116" s="625" t="s">
        <v>126</v>
      </c>
      <c r="X116" s="625"/>
      <c r="Y116" s="625"/>
      <c r="Z116" s="432">
        <f t="shared" ref="Z116:AF116" si="60">SUM(Z110)</f>
        <v>0</v>
      </c>
      <c r="AA116" s="432">
        <f t="shared" si="60"/>
        <v>0</v>
      </c>
      <c r="AB116" s="432">
        <f t="shared" si="60"/>
        <v>0</v>
      </c>
      <c r="AC116" s="432">
        <f t="shared" si="60"/>
        <v>0</v>
      </c>
      <c r="AD116" s="432">
        <f t="shared" si="60"/>
        <v>0</v>
      </c>
      <c r="AE116" s="432">
        <f t="shared" si="60"/>
        <v>0</v>
      </c>
      <c r="AF116" s="433">
        <f t="shared" si="60"/>
        <v>0</v>
      </c>
      <c r="AG116" s="434" t="e">
        <f>AB116/(AB116+AE116+AF116)</f>
        <v>#DIV/0!</v>
      </c>
      <c r="AH116" s="435"/>
      <c r="AI116" s="426"/>
      <c r="AJ116" s="72"/>
      <c r="AK116" s="73"/>
      <c r="AL116" s="74" t="e">
        <f>SUM(AL110)</f>
        <v>#DIV/0!</v>
      </c>
      <c r="AM116" s="75"/>
      <c r="AP116" s="115"/>
      <c r="AQ116" s="115"/>
    </row>
    <row r="117" spans="1:43" s="5" customFormat="1" ht="4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141"/>
      <c r="K117" s="136"/>
      <c r="L117" s="4"/>
      <c r="M117" s="130"/>
      <c r="N117" s="15"/>
      <c r="O117" s="15"/>
      <c r="P117" s="15"/>
      <c r="Q117" s="15"/>
      <c r="R117" s="15"/>
      <c r="S117" s="15"/>
      <c r="T117" s="15"/>
      <c r="U117" s="15"/>
      <c r="V117" s="15"/>
      <c r="W117" s="626" t="s">
        <v>127</v>
      </c>
      <c r="X117" s="626"/>
      <c r="Y117" s="626"/>
      <c r="Z117" s="432">
        <f t="shared" ref="Z117:AF117" si="61">SUM(Z115:Z116)</f>
        <v>0</v>
      </c>
      <c r="AA117" s="432">
        <f t="shared" si="61"/>
        <v>0</v>
      </c>
      <c r="AB117" s="432">
        <f t="shared" si="61"/>
        <v>0</v>
      </c>
      <c r="AC117" s="432">
        <f t="shared" si="61"/>
        <v>0</v>
      </c>
      <c r="AD117" s="436">
        <f>SUM(AD115:AD116)</f>
        <v>0</v>
      </c>
      <c r="AE117" s="432">
        <f t="shared" si="61"/>
        <v>0</v>
      </c>
      <c r="AF117" s="433">
        <f t="shared" si="61"/>
        <v>0</v>
      </c>
      <c r="AG117" s="434" t="e">
        <f>AB117/(AB117+AE117+AF117)</f>
        <v>#DIV/0!</v>
      </c>
      <c r="AH117" s="435"/>
      <c r="AI117" s="427" t="e">
        <f>AVERAGE(AI115:AI116)</f>
        <v>#DIV/0!</v>
      </c>
      <c r="AJ117" s="71" t="e">
        <f>AVERAGE(AJ115:AJ116)</f>
        <v>#DIV/0!</v>
      </c>
      <c r="AK117" s="71" t="e">
        <f>AVERAGE(AK115:AK116)</f>
        <v>#DIV/0!</v>
      </c>
      <c r="AL117" s="71" t="e">
        <f>AVERAGE(AL115:AL116)</f>
        <v>#DIV/0!</v>
      </c>
      <c r="AM117" s="70"/>
      <c r="AP117" s="115"/>
      <c r="AQ117" s="115"/>
    </row>
    <row r="118" spans="1:43" s="5" customFormat="1" ht="56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141"/>
      <c r="K118" s="136"/>
      <c r="L118" s="4"/>
      <c r="M118" s="130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632"/>
      <c r="AA118" s="632"/>
      <c r="AB118" s="632"/>
      <c r="AC118" s="632"/>
      <c r="AD118" s="632"/>
      <c r="AE118" s="632"/>
      <c r="AF118" s="632"/>
      <c r="AG118" s="440"/>
      <c r="AH118" s="16"/>
      <c r="AI118" s="17"/>
      <c r="AJ118" s="19"/>
      <c r="AL118" s="42"/>
      <c r="AM118" s="70"/>
      <c r="AP118" s="115"/>
      <c r="AQ118" s="115"/>
    </row>
    <row r="119" spans="1:43" s="5" customFormat="1" ht="32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142"/>
      <c r="K119" s="137"/>
      <c r="L119" s="8"/>
      <c r="M119" s="131"/>
      <c r="N119" s="15"/>
      <c r="O119" s="15"/>
      <c r="P119" s="15"/>
      <c r="Q119" s="133"/>
      <c r="R119" s="133"/>
      <c r="S119" s="133"/>
      <c r="T119" s="15"/>
      <c r="U119" s="15"/>
      <c r="V119" s="15"/>
      <c r="W119" s="15"/>
      <c r="X119" s="15"/>
      <c r="Y119" s="15"/>
      <c r="Z119" s="441">
        <f>SUBTOTAL(9,Z102:Z109)</f>
        <v>0</v>
      </c>
      <c r="AA119" s="451">
        <f>SUBTOTAL(9,AA102:AA109)</f>
        <v>0</v>
      </c>
      <c r="AB119" s="451">
        <f>SUBTOTAL(9,AB102:AB109)</f>
        <v>0</v>
      </c>
      <c r="AC119" s="451">
        <f>SUM(AA117-AB117)</f>
        <v>0</v>
      </c>
      <c r="AD119" s="442">
        <f>SUM(Z117-AB117)</f>
        <v>0</v>
      </c>
      <c r="AE119" s="441">
        <f>SUM(AA117-AB117)</f>
        <v>0</v>
      </c>
      <c r="AF119" s="442">
        <f>SUM(AD116-AE116)</f>
        <v>0</v>
      </c>
      <c r="AG119" s="91"/>
      <c r="AH119" s="38"/>
      <c r="AI119" s="26"/>
      <c r="AJ119" s="19"/>
      <c r="AL119" s="42"/>
      <c r="AM119" s="70"/>
      <c r="AP119" s="115"/>
      <c r="AQ119" s="115"/>
    </row>
    <row r="120" spans="1:43" s="5" customForma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141"/>
      <c r="K120" s="138"/>
      <c r="L120" s="6"/>
      <c r="M120" s="132"/>
      <c r="N120" s="17"/>
      <c r="O120" s="17"/>
      <c r="P120" s="17"/>
      <c r="Q120" s="134"/>
      <c r="R120" s="134"/>
      <c r="S120" s="134"/>
      <c r="T120" s="15"/>
      <c r="U120" s="15"/>
      <c r="V120" s="17"/>
      <c r="W120" s="17"/>
      <c r="X120" s="17"/>
      <c r="Y120" s="17"/>
      <c r="Z120" s="443"/>
      <c r="AA120" s="126"/>
      <c r="AB120" s="126"/>
      <c r="AC120" s="126"/>
      <c r="AD120" s="444"/>
      <c r="AE120" s="443"/>
      <c r="AF120" s="444">
        <f>SUM(AD115-AE115)</f>
        <v>0</v>
      </c>
      <c r="AG120" s="91"/>
      <c r="AH120" s="38"/>
      <c r="AI120" s="26"/>
      <c r="AJ120" s="19"/>
      <c r="AL120" s="42"/>
      <c r="AM120" s="70"/>
      <c r="AP120" s="115"/>
      <c r="AQ120" s="115"/>
    </row>
    <row r="121" spans="1:43" s="5" customForma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141"/>
      <c r="K121" s="136"/>
      <c r="L121" s="4"/>
      <c r="M121" s="130"/>
      <c r="N121" s="15"/>
      <c r="O121" s="15"/>
      <c r="P121" s="15"/>
      <c r="Q121" s="133"/>
      <c r="R121" s="133"/>
      <c r="S121" s="133"/>
      <c r="T121" s="15"/>
      <c r="U121" s="15"/>
      <c r="V121" s="15"/>
      <c r="W121" s="15"/>
      <c r="X121" s="15"/>
      <c r="Y121" s="15"/>
      <c r="Z121" s="445" t="s">
        <v>171</v>
      </c>
      <c r="AA121" s="452"/>
      <c r="AB121" s="452"/>
      <c r="AC121" s="452"/>
      <c r="AD121" s="446">
        <f>SUM(AD117-AE117)</f>
        <v>0</v>
      </c>
      <c r="AE121" s="445">
        <f>SUM(AF121-AF117)</f>
        <v>0</v>
      </c>
      <c r="AF121" s="446">
        <f>SUM(AD117-AE117)</f>
        <v>0</v>
      </c>
      <c r="AG121" s="91"/>
      <c r="AH121" s="38"/>
      <c r="AI121" s="26"/>
      <c r="AJ121" s="19"/>
      <c r="AL121" s="42"/>
      <c r="AM121" s="70"/>
      <c r="AP121" s="115"/>
      <c r="AQ121" s="115"/>
    </row>
    <row r="122" spans="1:43" s="5" customFormat="1" ht="93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141"/>
      <c r="K122" s="136"/>
      <c r="L122" s="4"/>
      <c r="M122" s="130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7"/>
      <c r="AA122" s="21">
        <f>SUM(AB117+AD117)</f>
        <v>0</v>
      </c>
      <c r="AB122" s="163">
        <f>SUM(AE117+AF117)</f>
        <v>0</v>
      </c>
      <c r="AC122" s="17"/>
      <c r="AD122" s="163">
        <f>SUM(AE116:AF116)</f>
        <v>0</v>
      </c>
      <c r="AE122" s="17">
        <f>SUM(AE114:AF115)</f>
        <v>0</v>
      </c>
      <c r="AF122" s="17"/>
      <c r="AG122" s="90"/>
      <c r="AH122" s="16"/>
      <c r="AI122" s="17"/>
      <c r="AJ122" s="83"/>
      <c r="AL122" s="42"/>
      <c r="AM122" s="70"/>
      <c r="AP122" s="115"/>
      <c r="AQ122" s="115"/>
    </row>
    <row r="123" spans="1:43" s="5" customFormat="1" ht="58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142"/>
      <c r="K123" s="137"/>
      <c r="L123" s="8"/>
      <c r="M123" s="131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453" t="s">
        <v>219</v>
      </c>
      <c r="Z123" s="454"/>
      <c r="AA123" s="454"/>
      <c r="AB123" s="447">
        <f>AB115-AB10</f>
        <v>0</v>
      </c>
      <c r="AC123" s="447">
        <f>AC115-AC10</f>
        <v>0</v>
      </c>
      <c r="AD123" s="447">
        <f>AD115-AD10</f>
        <v>0</v>
      </c>
      <c r="AE123" s="447">
        <f>AE115-AE10</f>
        <v>0</v>
      </c>
      <c r="AF123" s="447">
        <f>AF115-AF10</f>
        <v>0</v>
      </c>
      <c r="AG123" s="90"/>
      <c r="AH123" s="16"/>
      <c r="AI123" s="9"/>
      <c r="AJ123" s="85"/>
      <c r="AK123" s="9"/>
      <c r="AL123" s="627"/>
      <c r="AM123" s="70"/>
      <c r="AP123" s="115"/>
      <c r="AQ123" s="115"/>
    </row>
    <row r="124" spans="1:43" s="5" customFormat="1" ht="32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141"/>
      <c r="K124" s="138"/>
      <c r="L124" s="6"/>
      <c r="M124" s="132"/>
      <c r="N124" s="17"/>
      <c r="O124" s="17"/>
      <c r="P124" s="17"/>
      <c r="Q124" s="134"/>
      <c r="R124" s="134"/>
      <c r="S124" s="134"/>
      <c r="T124" s="17"/>
      <c r="U124" s="17"/>
      <c r="V124" s="17"/>
      <c r="W124" s="17"/>
      <c r="X124" s="17"/>
      <c r="Y124" s="455"/>
      <c r="Z124" s="456"/>
      <c r="AA124" s="456"/>
      <c r="AB124" s="456"/>
      <c r="AC124" s="456"/>
      <c r="AD124" s="456"/>
      <c r="AE124" s="628">
        <f>SUM(AE123+AF123)</f>
        <v>0</v>
      </c>
      <c r="AF124" s="629"/>
      <c r="AG124" s="92"/>
      <c r="AH124" s="86"/>
      <c r="AI124" s="86"/>
      <c r="AJ124" s="85"/>
      <c r="AK124" s="82"/>
      <c r="AL124" s="627"/>
      <c r="AM124" s="70"/>
      <c r="AP124" s="115"/>
      <c r="AQ124" s="115"/>
    </row>
    <row r="125" spans="1:43" s="5" customFormat="1" ht="51" customHeight="1" x14ac:dyDescent="0.6">
      <c r="A125" s="2"/>
      <c r="B125" s="2"/>
      <c r="C125" s="2"/>
      <c r="D125" s="2"/>
      <c r="E125" s="2"/>
      <c r="F125" s="2"/>
      <c r="G125" s="2"/>
      <c r="H125" s="2"/>
      <c r="I125" s="2"/>
      <c r="J125" s="142"/>
      <c r="K125" s="137"/>
      <c r="L125" s="8"/>
      <c r="M125" s="131"/>
      <c r="N125" s="15"/>
      <c r="O125" s="15"/>
      <c r="P125" s="15"/>
      <c r="Q125" s="133"/>
      <c r="R125" s="133"/>
      <c r="S125" s="133"/>
      <c r="T125" s="15"/>
      <c r="U125" s="15"/>
      <c r="V125" s="15"/>
      <c r="W125" s="15"/>
      <c r="X125" s="15"/>
      <c r="Y125" s="453" t="s">
        <v>220</v>
      </c>
      <c r="Z125" s="457"/>
      <c r="AA125" s="457"/>
      <c r="AB125" s="448">
        <f>AB116-AB104-AB109</f>
        <v>0</v>
      </c>
      <c r="AC125" s="448">
        <f>AC116-AC104-AC109</f>
        <v>0</v>
      </c>
      <c r="AD125" s="448">
        <f>AD116-AD104-AD109</f>
        <v>0</v>
      </c>
      <c r="AE125" s="448">
        <f>AE116-AE104-AE109</f>
        <v>0</v>
      </c>
      <c r="AF125" s="448">
        <f>AF116-AF104-AF109</f>
        <v>0</v>
      </c>
      <c r="AG125" s="91"/>
      <c r="AH125" s="87"/>
      <c r="AI125" s="88"/>
      <c r="AJ125" s="60"/>
      <c r="AK125" s="88"/>
      <c r="AL125" s="89"/>
      <c r="AM125" s="70"/>
      <c r="AP125" s="115"/>
      <c r="AQ125" s="115"/>
    </row>
    <row r="126" spans="1:43" s="5" customFormat="1" ht="42.75" customHeight="1" x14ac:dyDescent="0.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9"/>
      <c r="O126" s="9"/>
      <c r="P126" s="9"/>
      <c r="Q126" s="135"/>
      <c r="R126" s="135"/>
      <c r="S126" s="135"/>
      <c r="T126" s="9"/>
      <c r="U126" s="9"/>
      <c r="V126" s="9"/>
      <c r="W126" s="9"/>
      <c r="X126" s="9"/>
      <c r="Y126" s="458"/>
      <c r="Z126" s="457"/>
      <c r="AA126" s="457"/>
      <c r="AB126" s="457"/>
      <c r="AC126" s="457"/>
      <c r="AD126" s="457"/>
      <c r="AE126" s="630">
        <f>AE125+AF125</f>
        <v>0</v>
      </c>
      <c r="AF126" s="631"/>
      <c r="AG126" s="93"/>
      <c r="AH126" s="87"/>
      <c r="AI126" s="88"/>
      <c r="AJ126" s="60"/>
      <c r="AK126" s="88"/>
      <c r="AL126" s="89"/>
      <c r="AM126" s="70"/>
      <c r="AP126" s="115"/>
      <c r="AQ126" s="115"/>
    </row>
    <row r="127" spans="1:43" x14ac:dyDescent="0.35">
      <c r="O127" s="3">
        <f>SUM(P125-O125)</f>
        <v>0</v>
      </c>
      <c r="Y127" s="459"/>
      <c r="Z127" s="449"/>
      <c r="AA127" s="449"/>
      <c r="AB127" s="449">
        <f>AB104+AB109</f>
        <v>0</v>
      </c>
      <c r="AC127" s="449">
        <f>AC104+AC109</f>
        <v>0</v>
      </c>
      <c r="AD127" s="449">
        <f>AD104+AD109</f>
        <v>0</v>
      </c>
      <c r="AE127" s="449">
        <f>AE104+AE109</f>
        <v>0</v>
      </c>
      <c r="AF127" s="449">
        <f>AF104+AF109</f>
        <v>0</v>
      </c>
      <c r="AG127" s="91"/>
      <c r="AH127" s="87"/>
      <c r="AI127" s="88"/>
      <c r="AJ127" s="60"/>
      <c r="AK127" s="88"/>
      <c r="AL127" s="89"/>
    </row>
    <row r="128" spans="1:43" x14ac:dyDescent="0.35">
      <c r="AB128" s="450">
        <f>AB125+AB127</f>
        <v>0</v>
      </c>
      <c r="AC128" s="450">
        <f>AC125+AC127</f>
        <v>0</v>
      </c>
      <c r="AD128" s="450">
        <f>AD125+AD127</f>
        <v>0</v>
      </c>
      <c r="AE128" s="450">
        <f>AE125+AE127</f>
        <v>0</v>
      </c>
      <c r="AF128" s="450">
        <f>AF125+AF127</f>
        <v>0</v>
      </c>
      <c r="AJ128" s="84"/>
    </row>
    <row r="129" spans="28:32" x14ac:dyDescent="0.35">
      <c r="AD129" s="76"/>
      <c r="AF129" s="76"/>
    </row>
    <row r="130" spans="28:32" x14ac:dyDescent="0.35">
      <c r="AB130" s="76"/>
    </row>
    <row r="131" spans="28:32" x14ac:dyDescent="0.35">
      <c r="AD131" s="76"/>
    </row>
    <row r="132" spans="28:32" x14ac:dyDescent="0.35">
      <c r="AE132" s="76"/>
    </row>
  </sheetData>
  <mergeCells count="41">
    <mergeCell ref="B47:J47"/>
    <mergeCell ref="A1:AA1"/>
    <mergeCell ref="A2:AA2"/>
    <mergeCell ref="B3:I3"/>
    <mergeCell ref="K4:K6"/>
    <mergeCell ref="L4:L6"/>
    <mergeCell ref="M4:M6"/>
    <mergeCell ref="AL4:AL6"/>
    <mergeCell ref="AP6:AQ6"/>
    <mergeCell ref="B18:J18"/>
    <mergeCell ref="B27:J27"/>
    <mergeCell ref="B38:J38"/>
    <mergeCell ref="AA4:AF5"/>
    <mergeCell ref="B4:J5"/>
    <mergeCell ref="N4:Z5"/>
    <mergeCell ref="AP4:AP5"/>
    <mergeCell ref="AQ4:AQ5"/>
    <mergeCell ref="B53:J53"/>
    <mergeCell ref="B59:J59"/>
    <mergeCell ref="B65:J65"/>
    <mergeCell ref="B72:J72"/>
    <mergeCell ref="B76:J76"/>
    <mergeCell ref="W115:Y115"/>
    <mergeCell ref="L77:L78"/>
    <mergeCell ref="K79:K80"/>
    <mergeCell ref="L79:L80"/>
    <mergeCell ref="B82:J82"/>
    <mergeCell ref="B87:J87"/>
    <mergeCell ref="B94:I96"/>
    <mergeCell ref="K77:K78"/>
    <mergeCell ref="M94:M96"/>
    <mergeCell ref="B98:J98"/>
    <mergeCell ref="B101:J101"/>
    <mergeCell ref="W113:AG113"/>
    <mergeCell ref="W114:Y114"/>
    <mergeCell ref="W116:Y116"/>
    <mergeCell ref="W117:Y117"/>
    <mergeCell ref="AL123:AL124"/>
    <mergeCell ref="AE124:AF124"/>
    <mergeCell ref="AE126:AF126"/>
    <mergeCell ref="Z118:AF118"/>
  </mergeCells>
  <pageMargins left="1.299212598425197" right="0" top="0.39370078740157483" bottom="0" header="0.78740157480314965" footer="0.78740157480314965"/>
  <pageSetup paperSize="5" scale="25" orientation="landscape" horizontalDpi="300" verticalDpi="300" r:id="rId1"/>
  <headerFooter alignWithMargins="0">
    <oddFooter>&amp;LVersión 6
F. 2024-06-26&amp;CSi este documento se encuentre impreso no se garantiza su vigencia.  La versión vigente reposa en el Sistema Integrado de Planeación y Gestión (Intranet). &amp;R&amp;P</oddFooter>
  </headerFooter>
  <rowBreaks count="1" manualBreakCount="1">
    <brk id="121" max="16383" man="1"/>
  </rowBreaks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PPA-fecha</vt:lpstr>
      <vt:lpstr>PAA-PRESUP fecha</vt:lpstr>
      <vt:lpstr>'PPA-fecha'!Área_de_impresión</vt:lpstr>
      <vt:lpstr>'PPA-fecha'!Títulos_a_imprimir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Eduardo Sarmiento Sanchez</dc:creator>
  <cp:lastModifiedBy>Luis Ernesto Suarez Rivera</cp:lastModifiedBy>
  <cp:lastPrinted>2024-06-26T16:39:13Z</cp:lastPrinted>
  <dcterms:created xsi:type="dcterms:W3CDTF">2015-12-14T22:18:47Z</dcterms:created>
  <dcterms:modified xsi:type="dcterms:W3CDTF">2024-06-28T17:24:38Z</dcterms:modified>
</cp:coreProperties>
</file>