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3.xml" ContentType="application/vnd.openxmlformats-officedocument.drawing+xml"/>
  <Override PartName="/xl/comments7.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yaksa\10021GMI\2024\TRD\MANUALES\PROCESO_21_GESTION_CONTRATUAL\FORMATOS\"/>
    </mc:Choice>
  </mc:AlternateContent>
  <bookViews>
    <workbookView xWindow="0" yWindow="0" windowWidth="28800" windowHeight="10590" tabRatio="712" firstSheet="1" activeTab="1"/>
  </bookViews>
  <sheets>
    <sheet name="Concertacion " sheetId="1" state="hidden" r:id="rId1"/>
    <sheet name="Formato" sheetId="22" r:id="rId2"/>
    <sheet name="Anexo 1" sheetId="12" r:id="rId3"/>
    <sheet name="Seguimiento 2" sheetId="5" state="hidden" r:id="rId4"/>
    <sheet name="Seguimiento 3" sheetId="6" state="hidden" r:id="rId5"/>
    <sheet name="Seguimiento 4" sheetId="7" state="hidden" r:id="rId6"/>
    <sheet name="Final" sheetId="9" state="hidden" r:id="rId7"/>
    <sheet name="Componente de Gestion Adicional" sheetId="14" state="hidden" r:id="rId8"/>
    <sheet name="Anexo 2" sheetId="17" r:id="rId9"/>
    <sheet name="Anexo 3" sheetId="16" r:id="rId10"/>
    <sheet name="Consolidado " sheetId="25" r:id="rId11"/>
    <sheet name="Instructivo" sheetId="3" state="hidden" r:id="rId12"/>
    <sheet name="Data" sheetId="24" state="hidden" r:id="rId13"/>
  </sheets>
  <definedNames>
    <definedName name="_xlnm.Print_Area" localSheetId="2">'Anexo 1'!$A$1:$R$37</definedName>
    <definedName name="_xlnm.Print_Area" localSheetId="8">'Anexo 2'!$A$2:$K$101</definedName>
    <definedName name="_xlnm.Print_Area" localSheetId="9">'Anexo 3'!$A$1:$I$21</definedName>
    <definedName name="_xlnm.Print_Area" localSheetId="7">'Componente de Gestion Adicional'!$A$1:$O$20</definedName>
    <definedName name="_xlnm.Print_Area" localSheetId="10">'Consolidado '!$A$1:$T$85</definedName>
    <definedName name="_xlnm.Print_Area" localSheetId="1">Formato!$A$1:$E$35</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T84" i="25" l="1"/>
  <c r="T81" i="25"/>
  <c r="T82" i="25"/>
  <c r="T83" i="25"/>
  <c r="T80" i="25"/>
  <c r="T78" i="25"/>
  <c r="T69" i="25"/>
  <c r="T70" i="25"/>
  <c r="T71" i="25"/>
  <c r="T72" i="25"/>
  <c r="T73" i="25"/>
  <c r="T74" i="25"/>
  <c r="T75" i="25"/>
  <c r="T76" i="25"/>
  <c r="T77" i="25"/>
  <c r="T68" i="25"/>
  <c r="T66" i="25"/>
  <c r="T50" i="25"/>
  <c r="T51" i="25"/>
  <c r="T52" i="25"/>
  <c r="T53" i="25"/>
  <c r="T54" i="25"/>
  <c r="T55" i="25"/>
  <c r="T56" i="25"/>
  <c r="T57" i="25"/>
  <c r="T58" i="25"/>
  <c r="T59" i="25"/>
  <c r="T60" i="25"/>
  <c r="T61" i="25"/>
  <c r="T62" i="25"/>
  <c r="T63" i="25"/>
  <c r="T64" i="25"/>
  <c r="T65" i="25"/>
  <c r="T49" i="25"/>
  <c r="T47" i="25"/>
  <c r="T43" i="25"/>
  <c r="T44" i="25"/>
  <c r="T45" i="25"/>
  <c r="T46" i="25"/>
  <c r="T42" i="25"/>
  <c r="T31" i="25"/>
  <c r="T32" i="25"/>
  <c r="T33" i="25"/>
  <c r="T34" i="25"/>
  <c r="T35" i="25"/>
  <c r="T36" i="25"/>
  <c r="T37" i="25"/>
  <c r="T38" i="25"/>
  <c r="T39" i="25"/>
  <c r="T40" i="25"/>
  <c r="T25" i="25"/>
  <c r="T26" i="25"/>
  <c r="T27" i="25"/>
  <c r="T28" i="25"/>
  <c r="T29" i="25"/>
  <c r="T23" i="25"/>
  <c r="T8" i="25"/>
  <c r="T9" i="25"/>
  <c r="T10" i="25"/>
  <c r="T11" i="25"/>
  <c r="T12" i="25"/>
  <c r="T13" i="25"/>
  <c r="T14" i="25"/>
  <c r="T15" i="25"/>
  <c r="T16" i="25"/>
  <c r="T17" i="25"/>
  <c r="T18" i="25"/>
  <c r="T19" i="25"/>
  <c r="T20" i="25"/>
  <c r="T21" i="25"/>
  <c r="T22" i="25"/>
  <c r="T5" i="25"/>
  <c r="T6" i="25"/>
  <c r="T4" i="25"/>
  <c r="S7" i="25"/>
  <c r="R7" i="25"/>
  <c r="Q7" i="25"/>
  <c r="P7" i="25"/>
  <c r="O7" i="25"/>
  <c r="T3" i="25"/>
  <c r="R85" i="25"/>
  <c r="R79" i="25"/>
  <c r="R67" i="25"/>
  <c r="R48" i="25"/>
  <c r="R41" i="25"/>
  <c r="R30" i="25"/>
  <c r="R24" i="25"/>
  <c r="Q85" i="25"/>
  <c r="Q79" i="25"/>
  <c r="Q67" i="25"/>
  <c r="Q48" i="25"/>
  <c r="Q41" i="25"/>
  <c r="Q30" i="25"/>
  <c r="Q24" i="25"/>
  <c r="P85" i="25"/>
  <c r="P79" i="25"/>
  <c r="P67" i="25"/>
  <c r="P48" i="25"/>
  <c r="P41" i="25"/>
  <c r="P30" i="25"/>
  <c r="P24" i="25"/>
  <c r="O85" i="25"/>
  <c r="O79" i="25"/>
  <c r="O67" i="25"/>
  <c r="O48" i="25"/>
  <c r="O41" i="25"/>
  <c r="O30" i="25"/>
  <c r="O24" i="25"/>
  <c r="N85" i="25"/>
  <c r="N79" i="25"/>
  <c r="N67" i="25"/>
  <c r="N48" i="25"/>
  <c r="N41" i="25"/>
  <c r="N30" i="25"/>
  <c r="N24" i="25"/>
  <c r="N7" i="25"/>
  <c r="M85" i="25"/>
  <c r="M79" i="25"/>
  <c r="M67" i="25"/>
  <c r="M48" i="25"/>
  <c r="M41" i="25"/>
  <c r="M30" i="25"/>
  <c r="M24" i="25"/>
  <c r="M7" i="25"/>
  <c r="D7" i="25"/>
  <c r="D85" i="25"/>
  <c r="E85" i="25"/>
  <c r="F85" i="25"/>
  <c r="G85" i="25"/>
  <c r="H85" i="25"/>
  <c r="I85" i="25"/>
  <c r="J85" i="25"/>
  <c r="K85" i="25"/>
  <c r="L85" i="25"/>
  <c r="S85" i="25"/>
  <c r="D79" i="25"/>
  <c r="E79" i="25"/>
  <c r="F79" i="25"/>
  <c r="G79" i="25"/>
  <c r="H79" i="25"/>
  <c r="I79" i="25"/>
  <c r="J79" i="25"/>
  <c r="K79" i="25"/>
  <c r="L79" i="25"/>
  <c r="S79" i="25"/>
  <c r="D67" i="25"/>
  <c r="E67" i="25"/>
  <c r="F67" i="25"/>
  <c r="G67" i="25"/>
  <c r="H67" i="25"/>
  <c r="I67" i="25"/>
  <c r="J67" i="25"/>
  <c r="K67" i="25"/>
  <c r="L67" i="25"/>
  <c r="S67" i="25"/>
  <c r="D48" i="25"/>
  <c r="E48" i="25"/>
  <c r="F48" i="25"/>
  <c r="G48" i="25"/>
  <c r="H48" i="25"/>
  <c r="I48" i="25"/>
  <c r="J48" i="25"/>
  <c r="K48" i="25"/>
  <c r="L48" i="25"/>
  <c r="S48" i="25"/>
  <c r="D41" i="25"/>
  <c r="E41" i="25"/>
  <c r="F41" i="25"/>
  <c r="G41" i="25"/>
  <c r="H41" i="25"/>
  <c r="I41" i="25"/>
  <c r="J41" i="25"/>
  <c r="K41" i="25"/>
  <c r="L41" i="25"/>
  <c r="S41" i="25"/>
  <c r="D30" i="25"/>
  <c r="E30" i="25"/>
  <c r="F30" i="25"/>
  <c r="G30" i="25"/>
  <c r="H30" i="25"/>
  <c r="I30" i="25"/>
  <c r="J30" i="25"/>
  <c r="K30" i="25"/>
  <c r="L30" i="25"/>
  <c r="S30" i="25"/>
  <c r="D24" i="25"/>
  <c r="E24" i="25"/>
  <c r="F24" i="25"/>
  <c r="G24" i="25"/>
  <c r="H24" i="25"/>
  <c r="I24" i="25"/>
  <c r="J24" i="25"/>
  <c r="K24" i="25"/>
  <c r="L24" i="25"/>
  <c r="S24" i="25"/>
  <c r="E7" i="25"/>
  <c r="F7" i="25"/>
  <c r="G7" i="25"/>
  <c r="H7" i="25"/>
  <c r="I7" i="25"/>
  <c r="J7" i="25"/>
  <c r="K7" i="25"/>
  <c r="L7" i="25"/>
  <c r="T7" i="25" l="1"/>
  <c r="T85" i="25"/>
  <c r="T48" i="25"/>
  <c r="T24" i="25"/>
  <c r="T41" i="25"/>
  <c r="T67" i="25"/>
  <c r="T79" i="25"/>
  <c r="T30" i="25"/>
  <c r="E9" i="16"/>
  <c r="E58" i="17" l="1"/>
  <c r="E17" i="17"/>
  <c r="F17" i="17"/>
  <c r="G17" i="17"/>
  <c r="F95" i="17"/>
  <c r="G95" i="17"/>
  <c r="E95" i="17"/>
  <c r="I90" i="17" s="1"/>
  <c r="F89" i="17"/>
  <c r="G89" i="17"/>
  <c r="E89" i="17"/>
  <c r="F77" i="17"/>
  <c r="G77" i="17"/>
  <c r="E77" i="17"/>
  <c r="I59" i="17" s="1"/>
  <c r="F40" i="17"/>
  <c r="G40" i="17"/>
  <c r="E40" i="17"/>
  <c r="I35" i="17" s="1"/>
  <c r="F51" i="17"/>
  <c r="G51" i="17"/>
  <c r="E51" i="17"/>
  <c r="I41" i="17" s="1"/>
  <c r="F34" i="17"/>
  <c r="G34" i="17"/>
  <c r="E34" i="17"/>
  <c r="I78" i="17" l="1"/>
  <c r="I18" i="17"/>
  <c r="I14" i="17"/>
  <c r="N20" i="12"/>
  <c r="O20" i="12" s="1"/>
  <c r="N10" i="12"/>
  <c r="O10" i="12" s="1"/>
  <c r="N25" i="12"/>
  <c r="O25" i="12" s="1"/>
  <c r="N15" i="12"/>
  <c r="O15" i="12" s="1"/>
  <c r="N5" i="12"/>
  <c r="O5" i="12" s="1"/>
  <c r="H30" i="12"/>
  <c r="F58" i="17"/>
  <c r="G58" i="17"/>
  <c r="I16" i="9"/>
  <c r="H13" i="9"/>
  <c r="K13" i="9"/>
  <c r="K10" i="9"/>
  <c r="K16" i="9" s="1"/>
  <c r="H10" i="9"/>
  <c r="L10" i="9" s="1"/>
  <c r="H7" i="9"/>
  <c r="L7" i="9" s="1"/>
  <c r="M13" i="9"/>
  <c r="M7" i="9"/>
  <c r="M10" i="9"/>
  <c r="J16" i="9"/>
  <c r="B16" i="9"/>
  <c r="H27" i="5"/>
  <c r="M24" i="7"/>
  <c r="M21" i="7"/>
  <c r="M18" i="7"/>
  <c r="K24" i="7"/>
  <c r="K27" i="7" s="1"/>
  <c r="K21" i="7"/>
  <c r="M24" i="6"/>
  <c r="J24" i="6"/>
  <c r="J24" i="7"/>
  <c r="J21" i="6"/>
  <c r="J21" i="7" s="1"/>
  <c r="J27" i="7" s="1"/>
  <c r="J18" i="6"/>
  <c r="J18" i="7"/>
  <c r="M18" i="6"/>
  <c r="I18" i="5"/>
  <c r="I18" i="6"/>
  <c r="H18" i="6"/>
  <c r="M24" i="5"/>
  <c r="M21" i="5"/>
  <c r="M18" i="5"/>
  <c r="I24" i="5"/>
  <c r="I24" i="7" s="1"/>
  <c r="H24" i="7"/>
  <c r="I21" i="5"/>
  <c r="L21" i="5" s="1"/>
  <c r="H21" i="6"/>
  <c r="B27" i="7"/>
  <c r="H21" i="7"/>
  <c r="H18" i="7"/>
  <c r="D7" i="7"/>
  <c r="D6" i="7"/>
  <c r="D5" i="7"/>
  <c r="D4" i="7"/>
  <c r="B27" i="6"/>
  <c r="H24" i="6"/>
  <c r="L24" i="6" s="1"/>
  <c r="D7" i="6"/>
  <c r="D6" i="6"/>
  <c r="D5" i="6"/>
  <c r="D4" i="6"/>
  <c r="B27" i="5"/>
  <c r="L24" i="5"/>
  <c r="D7" i="5"/>
  <c r="D6" i="5"/>
  <c r="D5" i="5"/>
  <c r="D4" i="5"/>
  <c r="B26" i="1"/>
  <c r="I18" i="7"/>
  <c r="L18" i="7" s="1"/>
  <c r="I24" i="6"/>
  <c r="L18" i="5"/>
  <c r="L27" i="5" s="1"/>
  <c r="H27" i="6" l="1"/>
  <c r="J27" i="6"/>
  <c r="H27" i="7"/>
  <c r="M16" i="9"/>
  <c r="L13" i="9"/>
  <c r="L16" i="9" s="1"/>
  <c r="L18" i="6"/>
  <c r="M27" i="5"/>
  <c r="M27" i="7"/>
  <c r="H16" i="9"/>
  <c r="O30" i="12"/>
  <c r="D7" i="16" s="1"/>
  <c r="E7" i="16" s="1"/>
  <c r="I21" i="7"/>
  <c r="L24" i="7"/>
  <c r="I27" i="5"/>
  <c r="I52" i="17"/>
  <c r="I97" i="17" s="1"/>
  <c r="I21" i="6"/>
  <c r="J97" i="17" l="1"/>
  <c r="D10" i="16"/>
  <c r="E10" i="16" s="1"/>
  <c r="E12" i="16" s="1"/>
  <c r="E14" i="16" s="1"/>
  <c r="O32" i="12"/>
  <c r="L21" i="7"/>
  <c r="L27" i="7" s="1"/>
  <c r="I27" i="7"/>
  <c r="L21" i="6"/>
  <c r="I27" i="6"/>
  <c r="M21" i="6" l="1"/>
  <c r="M27" i="6" s="1"/>
  <c r="L27" i="6"/>
</calcChain>
</file>

<file path=xl/comments1.xml><?xml version="1.0" encoding="utf-8"?>
<comments xmlns="http://schemas.openxmlformats.org/spreadsheetml/2006/main">
  <authors>
    <author>Leandry Luz Vargas Alvarez</author>
    <author>ana karina marin quiros marin quiros</author>
    <author>Ligia del Pilar Agudelo</author>
    <author>Cristian Camilo Angulo Escobar</author>
  </authors>
  <commentList>
    <comment ref="N2" authorId="0" shapeId="0">
      <text>
        <r>
          <rPr>
            <sz val="12"/>
            <color indexed="81"/>
            <rFont val="Tahoma"/>
            <family val="2"/>
          </rPr>
          <t xml:space="preserve">En esta fase se tomarán los resultados del acumulado y del peso y se someterán al análisis que el superior jerárquico considere pertinente, adicionalmente, se registrarán las evidencias del cumplimiento  
</t>
        </r>
      </text>
    </comment>
    <comment ref="C3" authorId="1" shapeId="0">
      <text>
        <r>
          <rPr>
            <sz val="12"/>
            <color indexed="81"/>
            <rFont val="Tahoma"/>
            <family val="2"/>
          </rPr>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t>
        </r>
      </text>
    </comment>
    <comment ref="D3" authorId="0" shapeId="0">
      <text>
        <r>
          <rPr>
            <sz val="12"/>
            <color indexed="81"/>
            <rFont val="Tahoma"/>
            <family val="2"/>
          </rPr>
          <t xml:space="preserve">Comprenden los resultados a ser medidos, cuantificados y verificados que adelantará el gerente público para el cumplimiento efectivo de los objetivos de la entidad. Se sugiere que los compromisos acordados en el ejercicio de la concertación deban ser mínimo tres (3) y máximo cinco (5) por cada Gerente público </t>
        </r>
      </text>
    </comment>
    <comment ref="E3" authorId="0" shapeId="0">
      <text>
        <r>
          <rPr>
            <sz val="12"/>
            <color indexed="81"/>
            <rFont val="Tahoma"/>
            <family val="2"/>
          </rPr>
          <t>Representación cuantitativa en número o porcentaje que debe ser verificable objetivamente y mediante el cual se determina el cumplimiento de los compromisos gerenciales.</t>
        </r>
      </text>
    </comment>
    <comment ref="F3" authorId="0" shapeId="0">
      <text>
        <r>
          <rPr>
            <sz val="12"/>
            <color indexed="81"/>
            <rFont val="Tahoma"/>
            <family val="2"/>
          </rPr>
          <t>Lapso de ejecución del compromiso concertado en el cual deberán adelantarse las acciones necesarias para su cumplimiento.</t>
        </r>
      </text>
    </comment>
    <comment ref="G3" authorId="1" shapeId="0">
      <text>
        <r>
          <rPr>
            <sz val="12"/>
            <color indexed="81"/>
            <rFont val="Tahoma"/>
            <family val="2"/>
          </rPr>
          <t>Principales acciones definidas por el gerente público que harán posible el logro de los compromisos gerenciales y que generan las evidencias que permitan el seguimiento a la gestión. Estas no deberán ser menos de tres (3) ni más de cinco (5) por cada compromiso gerencial.</t>
        </r>
      </text>
    </comment>
    <comment ref="H3" authorId="1" shapeId="0">
      <text>
        <r>
          <rPr>
            <sz val="12"/>
            <color indexed="81"/>
            <rFont val="Tahoma"/>
            <family val="2"/>
          </rPr>
          <t>Porcentaje de cada compromiso concertado con el superior jerárquico, en función de las metas de la entidad. La asignación del peso porcentual por cada compromiso no podrá ser mayor de cuarenta por ciento (40%) ni menor a diez por ciento (10%)</t>
        </r>
      </text>
    </comment>
    <comment ref="N3" authorId="2" shapeId="0">
      <text>
        <r>
          <rPr>
            <sz val="12"/>
            <color indexed="81"/>
            <rFont val="Tahoma"/>
            <family val="2"/>
          </rPr>
          <t>Resultado final alcanzado, que se obtiene de la sumatoria entre el cumplimiento del primer y segundo semestre de acuerdo con lo concertado.</t>
        </r>
      </text>
    </comment>
    <comment ref="O3" authorId="0" shapeId="0">
      <text>
        <r>
          <rPr>
            <sz val="12"/>
            <color indexed="81"/>
            <rFont val="Tahoma"/>
            <family val="2"/>
          </rPr>
          <t>Porcentaje de cumplimiento de los compromisos gerenciales del año de acuerdo con el peso ponderado que se asignó al compromiso institucional.</t>
        </r>
      </text>
    </comment>
    <comment ref="P3" authorId="0" shapeId="0">
      <text>
        <r>
          <rPr>
            <sz val="12"/>
            <color indexed="81"/>
            <rFont val="Tahoma"/>
            <family val="2"/>
          </rPr>
          <t xml:space="preserve">Soportes que acompañan la ejecución de los compromisos gerenciales y que pueden encontrarse de forma física y/o virtual. </t>
        </r>
      </text>
    </comment>
    <comment ref="I4" authorId="3" shapeId="0">
      <text>
        <r>
          <rPr>
            <sz val="12"/>
            <color indexed="81"/>
            <rFont val="Tahoma"/>
            <family val="2"/>
          </rPr>
          <t>Porcentaje programado de cumplimiento de cada compromiso gerencial para este periodo.</t>
        </r>
      </text>
    </comment>
    <comment ref="J4" authorId="1" shapeId="0">
      <text>
        <r>
          <rPr>
            <sz val="12"/>
            <color indexed="81"/>
            <rFont val="Tahoma"/>
            <family val="2"/>
          </rPr>
          <t>Se verifica el avance de los compromisos e indicadores definidos en la etapa de concertación y se registra el resultado del indicador asociado al compromiso con corte al primer semestre del año</t>
        </r>
      </text>
    </comment>
    <comment ref="K4" authorId="1" shapeId="0">
      <text>
        <r>
          <rPr>
            <sz val="12"/>
            <color indexed="81"/>
            <rFont val="Tahoma"/>
            <family val="2"/>
          </rPr>
          <t>Se registran los aspectos de mejora para el cumplimiento de los compromisos concertados que se encuentren retrasados conforme a lo programado</t>
        </r>
      </text>
    </comment>
    <comment ref="L4" authorId="3" shapeId="0">
      <text>
        <r>
          <rPr>
            <sz val="12"/>
            <color indexed="81"/>
            <rFont val="Tahoma"/>
            <family val="2"/>
          </rPr>
          <t>Porcentaje programado de cumplimiento de cada compromiso gerencial durante este periodo.</t>
        </r>
      </text>
    </comment>
    <comment ref="M4" authorId="1" shapeId="0">
      <text>
        <r>
          <rPr>
            <sz val="12"/>
            <color indexed="81"/>
            <rFont val="Tahoma"/>
            <family val="2"/>
          </rPr>
          <t>Se verifica el avance de los compromisos e indicadores definidos en la etapa de concertación y se registra el resultado del indicador asociado al compromiso con corte al segundo semestre del año (no acumulado)</t>
        </r>
      </text>
    </comment>
    <comment ref="P4" authorId="0" shapeId="0">
      <text>
        <r>
          <rPr>
            <sz val="12"/>
            <color indexed="81"/>
            <rFont val="Tahoma"/>
            <family val="2"/>
          </rPr>
          <t>Breve descripción del producto o actividad indicada como evidencia.</t>
        </r>
      </text>
    </comment>
    <comment ref="Q4" authorId="0" shapeId="0">
      <text>
        <r>
          <rPr>
            <sz val="12"/>
            <color indexed="81"/>
            <rFont val="Tahoma"/>
            <family val="2"/>
          </rPr>
          <t>Ubicación de la misma ya sea en medios físicos o electrónicos.</t>
        </r>
      </text>
    </comment>
  </commentList>
</comments>
</file>

<file path=xl/comments2.xml><?xml version="1.0" encoding="utf-8"?>
<comments xmlns="http://schemas.openxmlformats.org/spreadsheetml/2006/main">
  <authors>
    <author>Jeimy Paola Ortiz Gracia</author>
  </authors>
  <commentList>
    <comment ref="L18"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3.xml><?xml version="1.0" encoding="utf-8"?>
<comments xmlns="http://schemas.openxmlformats.org/spreadsheetml/2006/main">
  <authors>
    <author>Jeimy Paola Ortiz Gracia</author>
  </authors>
  <commentList>
    <comment ref="L18"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4.xml><?xml version="1.0" encoding="utf-8"?>
<comments xmlns="http://schemas.openxmlformats.org/spreadsheetml/2006/main">
  <authors>
    <author>Jeimy Paola Ortiz Gracia</author>
  </authors>
  <commentList>
    <comment ref="L18"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5.xml><?xml version="1.0" encoding="utf-8"?>
<comments xmlns="http://schemas.openxmlformats.org/spreadsheetml/2006/main">
  <authors>
    <author>Jeimy Paola Ortiz Gracia</author>
  </authors>
  <commentList>
    <comment ref="L7" authorId="0" shapeId="0">
      <text>
        <r>
          <rPr>
            <b/>
            <sz val="9"/>
            <color indexed="81"/>
            <rFont val="Tahoma"/>
            <family val="2"/>
          </rPr>
          <t>Jeimy Paola Ortiz Gracia:</t>
        </r>
        <r>
          <rPr>
            <sz val="9"/>
            <color indexed="81"/>
            <rFont val="Tahoma"/>
            <family val="2"/>
          </rPr>
          <t xml:space="preserve">
es necesario condicionarlo
</t>
        </r>
      </text>
    </comment>
  </commentList>
</comments>
</file>

<file path=xl/comments6.xml><?xml version="1.0" encoding="utf-8"?>
<comments xmlns="http://schemas.openxmlformats.org/spreadsheetml/2006/main">
  <authors>
    <author>Leandry Luz Vargas Alvarez</author>
  </authors>
  <commentList>
    <comment ref="B4" authorId="0" shapeId="0">
      <text>
        <r>
          <rPr>
            <sz val="9"/>
            <color indexed="81"/>
            <rFont val="Tahoma"/>
            <family val="2"/>
          </rPr>
          <t>Adicione otros aportes concertados con el Gerente Público, que se susciten en relación a la naturaleza de su entidad.</t>
        </r>
      </text>
    </comment>
  </commentList>
</comments>
</file>

<file path=xl/comments7.xml><?xml version="1.0" encoding="utf-8"?>
<comments xmlns="http://schemas.openxmlformats.org/spreadsheetml/2006/main">
  <authors>
    <author>ana karina marin quiros marin quiros</author>
    <author>Monica Andrea Donado Trujillo</author>
    <author>Ligia del Pilar Agudelo</author>
  </authors>
  <commentList>
    <comment ref="B2" authorId="0" shapeId="0">
      <text>
        <r>
          <rPr>
            <b/>
            <sz val="9"/>
            <color indexed="81"/>
            <rFont val="Tahoma"/>
            <family val="2"/>
          </rPr>
          <t>Se deben elegir 5 competencias para ser evaluadas</t>
        </r>
        <r>
          <rPr>
            <sz val="9"/>
            <color indexed="81"/>
            <rFont val="Tahoma"/>
            <family val="2"/>
          </rPr>
          <t xml:space="preserve">
</t>
        </r>
      </text>
    </comment>
    <comment ref="D11" authorId="1" shapeId="0">
      <text>
        <r>
          <rPr>
            <b/>
            <sz val="9"/>
            <color indexed="81"/>
            <rFont val="Tahoma"/>
            <family val="2"/>
          </rPr>
          <t>Función pública:</t>
        </r>
        <r>
          <rPr>
            <sz val="9"/>
            <color indexed="81"/>
            <rFont val="Tahoma"/>
            <family val="2"/>
          </rPr>
          <t xml:space="preserve">
Articulo 2,2,4,2 del Decreto 1083 de 2015</t>
        </r>
      </text>
    </comment>
    <comment ref="H11" authorId="1" shapeId="0">
      <text>
        <r>
          <rPr>
            <b/>
            <sz val="9"/>
            <color indexed="81"/>
            <rFont val="Tahoma"/>
            <family val="2"/>
          </rPr>
          <t xml:space="preserve">Función Pública:
</t>
        </r>
        <r>
          <rPr>
            <sz val="9"/>
            <color indexed="81"/>
            <rFont val="Tahoma"/>
            <family val="2"/>
          </rPr>
          <t xml:space="preserve">Se registra la información de la última valoración disponible, resultado de la valoración de competencias de la vigencia anterior. En caso de no contar con información se deja en blanco la casilla en mención. Esta permitirá tener una referencia del desarrollo de las competencias del gerente Público. </t>
        </r>
        <r>
          <rPr>
            <b/>
            <sz val="9"/>
            <color indexed="81"/>
            <rFont val="Tahoma"/>
            <family val="2"/>
          </rPr>
          <t xml:space="preserve"> </t>
        </r>
        <r>
          <rPr>
            <sz val="9"/>
            <color indexed="81"/>
            <rFont val="Tahoma"/>
            <family val="2"/>
          </rPr>
          <t xml:space="preserve">
</t>
        </r>
      </text>
    </comment>
    <comment ref="I11" authorId="1" shapeId="0">
      <text>
        <r>
          <rPr>
            <b/>
            <sz val="9"/>
            <color indexed="81"/>
            <rFont val="Tahoma"/>
            <family val="2"/>
          </rPr>
          <t xml:space="preserve">Función Pública:
</t>
        </r>
        <r>
          <rPr>
            <sz val="9"/>
            <color indexed="81"/>
            <rFont val="Tahoma"/>
            <family val="2"/>
          </rPr>
          <t>Resultado de la valoración de cada una de las conductas asociadas a todas las competencias en una escala de 1 a 5, obteniendo por cada competencia un promedio simple.</t>
        </r>
      </text>
    </comment>
    <comment ref="J11" authorId="1" shapeId="0">
      <text>
        <r>
          <rPr>
            <b/>
            <sz val="9"/>
            <color indexed="81"/>
            <rFont val="Tahoma"/>
            <family val="2"/>
          </rPr>
          <t xml:space="preserve">Función Pública:
</t>
        </r>
        <r>
          <rPr>
            <sz val="9"/>
            <color indexed="81"/>
            <rFont val="Tahoma"/>
            <family val="2"/>
          </rPr>
          <t xml:space="preserve">El superior Jerárquico visualiza la totalidad de la valoración integral de competencias e identifica y registra las fortalezas y oportunidades de mejora del gerente público que acompañan a su gestión. </t>
        </r>
        <r>
          <rPr>
            <b/>
            <sz val="9"/>
            <color indexed="81"/>
            <rFont val="Tahoma"/>
            <family val="2"/>
          </rPr>
          <t xml:space="preserve"> </t>
        </r>
        <r>
          <rPr>
            <sz val="9"/>
            <color indexed="81"/>
            <rFont val="Tahoma"/>
            <family val="2"/>
          </rPr>
          <t xml:space="preserve">
</t>
        </r>
      </text>
    </comment>
    <comment ref="I97" authorId="2" shapeId="0">
      <text>
        <r>
          <rPr>
            <sz val="9"/>
            <color indexed="81"/>
            <rFont val="Tahoma"/>
            <family val="2"/>
          </rPr>
          <t xml:space="preserve">Sumatoria simple de la evaluación (previa conversión según pesos asignados por evaluador) dividido por el numero de competencias evaluadas
</t>
        </r>
      </text>
    </comment>
    <comment ref="J97" authorId="2" shapeId="0">
      <text>
        <r>
          <rPr>
            <b/>
            <sz val="9"/>
            <color indexed="81"/>
            <rFont val="Tahoma"/>
            <family val="2"/>
          </rPr>
          <t>Resultado porcentual de las competencias que pesan el 20% de la evaluación individual</t>
        </r>
      </text>
    </comment>
  </commentList>
</comments>
</file>

<file path=xl/sharedStrings.xml><?xml version="1.0" encoding="utf-8"?>
<sst xmlns="http://schemas.openxmlformats.org/spreadsheetml/2006/main" count="702" uniqueCount="369">
  <si>
    <r>
      <t>CONCERTACION</t>
    </r>
    <r>
      <rPr>
        <b/>
        <sz val="11"/>
        <rFont val="Times New Roman"/>
        <family val="1"/>
      </rPr>
      <t xml:space="preserve"> COMPROMISOS ESTRATEGICOS Y/O INSTITUCIONALES </t>
    </r>
  </si>
  <si>
    <t>1. Identificacion</t>
  </si>
  <si>
    <t>1.1. Nombre de la Entidad:</t>
  </si>
  <si>
    <t xml:space="preserve">Departamento Administrativo de la Funcion Publica </t>
  </si>
  <si>
    <t xml:space="preserve">1.2. Dependencia </t>
  </si>
  <si>
    <t xml:space="preserve">Direccion de Empleo Publico </t>
  </si>
  <si>
    <t>1.3. Nombre Gerente Publico</t>
  </si>
  <si>
    <t>Alex Rios</t>
  </si>
  <si>
    <t xml:space="preserve">1.4. Nombre Superior Jerarquio </t>
  </si>
  <si>
    <t>Daniel Gomez</t>
  </si>
  <si>
    <t xml:space="preserve">1.5. Fecha Sucripcion Acuerdo de Gestion </t>
  </si>
  <si>
    <t xml:space="preserve">1.6.Vigencia del Acuerdo de Gestion </t>
  </si>
  <si>
    <t>desde: 17/01/2014</t>
  </si>
  <si>
    <t>hasta: 31/12/2014</t>
  </si>
  <si>
    <t xml:space="preserve">2. Concertacion </t>
  </si>
  <si>
    <t xml:space="preserve">Componentes </t>
  </si>
  <si>
    <t xml:space="preserve">2.7. Observaciones </t>
  </si>
  <si>
    <t xml:space="preserve">N° </t>
  </si>
  <si>
    <t xml:space="preserve">2.1. Peso </t>
  </si>
  <si>
    <t xml:space="preserve">2.2. Compromisos Estrategicos y/o Institucionales </t>
  </si>
  <si>
    <t>2.3. Actividades</t>
  </si>
  <si>
    <t xml:space="preserve">2.4. Meta </t>
  </si>
  <si>
    <t>2.5. Indicador</t>
  </si>
  <si>
    <t xml:space="preserve">2.6. Fecha inicio-fin </t>
  </si>
  <si>
    <t>Gerente Publico</t>
  </si>
  <si>
    <t xml:space="preserve">Superior Jerarquico </t>
  </si>
  <si>
    <t xml:space="preserve">1. </t>
  </si>
  <si>
    <t xml:space="preserve">Elaboracion de los componentes a incluir en el PND 2015-2018 en materia de Empleo Publico </t>
  </si>
  <si>
    <t>1. Evaluar los proyectos y metas establecidos en el PND 2010-2014</t>
  </si>
  <si>
    <t>N° de actividades realizadas en el periodo establecido/N° de actividades programadas en el periodo establecido</t>
  </si>
  <si>
    <t>01/03/2014 - 03/06/2014</t>
  </si>
  <si>
    <t>2. Realizar reuniones con los lideres de proyecto para definir metodologia y seguimiento a las propuestas</t>
  </si>
  <si>
    <t xml:space="preserve">3. Definir y evaluar las propuestas presentadas </t>
  </si>
  <si>
    <t xml:space="preserve">4. Elaborar el documento propuesta para presentar  la Direccion General </t>
  </si>
  <si>
    <t>2.</t>
  </si>
  <si>
    <t xml:space="preserve">Seguimiento al cumplimiento de las metas establecidas para la implementacion del SIGEP a nivel nacional y territorial  </t>
  </si>
  <si>
    <t xml:space="preserve">Definir las metas de capacitacion, asesoria y seguimiento para la vigencia 2014,  nivel ncional y territorial </t>
  </si>
  <si>
    <t xml:space="preserve">Porcentaje de cumplimiento de cronograma de actividades, proyecto SIGEP </t>
  </si>
  <si>
    <t>02/02/2014-02/03/2014</t>
  </si>
  <si>
    <t>realizar reuniones con los coordinadores asignados para el seguimiento al cronograma de actividades</t>
  </si>
  <si>
    <t>02/03/2014-28/11/2014</t>
  </si>
  <si>
    <t xml:space="preserve">seguimiento al indicador de crecimiento de hojas de vida y vinculacion de subsistema de recursos humanos </t>
  </si>
  <si>
    <t>02/03/2014- 28/11/2014</t>
  </si>
  <si>
    <t>3.</t>
  </si>
  <si>
    <t xml:space="preserve">Definicion del modelo estrategico de planeacion del recurso humano </t>
  </si>
  <si>
    <t>Seguimiento al diagnostico de aplicabilidad del modelo estrategico de planeacion del recurso humano</t>
  </si>
  <si>
    <t xml:space="preserve">reuniones periodicas con el equipo de trabajo para definir metodologia de revision </t>
  </si>
  <si>
    <t xml:space="preserve">acompañamiento y seguimiento a la prueba piloto de implementacion </t>
  </si>
  <si>
    <t xml:space="preserve">Total </t>
  </si>
  <si>
    <t xml:space="preserve">Firma del Superior Jerarquico </t>
  </si>
  <si>
    <t xml:space="preserve">Firma del Gerente Publico </t>
  </si>
  <si>
    <t xml:space="preserve"> Concertación</t>
  </si>
  <si>
    <t>Evaluación</t>
  </si>
  <si>
    <t>Evidencias</t>
  </si>
  <si>
    <t xml:space="preserve">Peso </t>
  </si>
  <si>
    <t xml:space="preserve">Resultado </t>
  </si>
  <si>
    <t xml:space="preserve">% Cumplimiento año </t>
  </si>
  <si>
    <t xml:space="preserve">Descripción </t>
  </si>
  <si>
    <t xml:space="preserve">Ubicación </t>
  </si>
  <si>
    <t>I trimestre</t>
  </si>
  <si>
    <t>II trimestre</t>
  </si>
  <si>
    <t>III trimestre</t>
  </si>
  <si>
    <t xml:space="preserve">% Avance </t>
  </si>
  <si>
    <t>SEGUIMIENTO COMPROMISOS ESTRATEGICOS Y/O INSTITUCIONALES</t>
  </si>
  <si>
    <t xml:space="preserve">1.5 Fecha Sucripcion Acuerdo de Gestion </t>
  </si>
  <si>
    <t xml:space="preserve">1.6. Vigencia del Acuerdo de Gestion </t>
  </si>
  <si>
    <t>desde: 17/03/2014</t>
  </si>
  <si>
    <r>
      <t>1.7. Periodo</t>
    </r>
    <r>
      <rPr>
        <b/>
        <sz val="11"/>
        <color rgb="FFFF0000"/>
        <rFont val="Times New Roman"/>
        <family val="1"/>
      </rPr>
      <t xml:space="preserve"> </t>
    </r>
    <r>
      <rPr>
        <b/>
        <sz val="11"/>
        <rFont val="Times New Roman"/>
        <family val="1"/>
      </rPr>
      <t xml:space="preserve">de seguimiento </t>
    </r>
  </si>
  <si>
    <t>hasta: 17/06/2014</t>
  </si>
  <si>
    <t>3. Evaluacion</t>
  </si>
  <si>
    <t xml:space="preserve">2.4 Meta </t>
  </si>
  <si>
    <t xml:space="preserve">3.1. Resultado </t>
  </si>
  <si>
    <t xml:space="preserve">3.2. Acumulado </t>
  </si>
  <si>
    <t>3.3. Resultado peso POA</t>
  </si>
  <si>
    <t>3.4. Analisis</t>
  </si>
  <si>
    <t>3.5. Evidencias</t>
  </si>
  <si>
    <t xml:space="preserve">IV trimestre </t>
  </si>
  <si>
    <t xml:space="preserve">Descripcion </t>
  </si>
  <si>
    <t xml:space="preserve">en los primeros tres meses de gestion se cumplieron todas las actividades propuestas, teniendo como producto final el documento de los programas y proyectos aprobado por la Direccion General para incluir en el PND 2015-2018  </t>
  </si>
  <si>
    <t xml:space="preserve">Listas de asistencia de reuniones y mesas de trabajo para definir programas y proyectos. Doumento de propuestas y aprobacion por la Direccion General   </t>
  </si>
  <si>
    <t>las evidencias se encuentran en la ruta dep_documentos_DEP2014_PND 2015-2018</t>
  </si>
  <si>
    <t xml:space="preserve">El compromiso estrategico se cumple al 100% en los primeros tres meses ya que es una actividad planeada para este periodo, por lo tanto no se tienen resultados de II a IV trimestre </t>
  </si>
  <si>
    <t xml:space="preserve">Definir las metas de capacitacion, asesoria y seguimiento para la vigencia 2014,  nivel nacional y territorial </t>
  </si>
  <si>
    <t>02/02/2014-28/11/2014</t>
  </si>
  <si>
    <t xml:space="preserve">4. Control de Cambios </t>
  </si>
  <si>
    <t>4.1. Componente</t>
  </si>
  <si>
    <t>4.2. Ajuste/Cambio</t>
  </si>
  <si>
    <t xml:space="preserve">4.3. Control de Cambios </t>
  </si>
  <si>
    <t xml:space="preserve">4.4. Fecha de Cambio </t>
  </si>
  <si>
    <t xml:space="preserve">4.5. Evidencia </t>
  </si>
  <si>
    <t xml:space="preserve">4.6. Firma del Superior Jerarquico </t>
  </si>
  <si>
    <t xml:space="preserve">4.7. Firma del Gerente Publico </t>
  </si>
  <si>
    <t>el peso actual del proyeto SIGEP es de 30%, sin embargo se aumenta al 40%</t>
  </si>
  <si>
    <t xml:space="preserve">De acuerdo al peso establecido, es necesario aumentar el peso de el compromiso estrategico y/o institucional al proyecto SIGEP y disminuyendo el peso a la definicion del modelo estrategico de planeacion de recurso humano, debido a que el alcance del proyecto SIGEP tiene una cobertura mas amplia   </t>
  </si>
  <si>
    <t>la evidencia que soporta el cambio es el plan de proyecto de SIGEP, donde se especifica el alcance del mismo y se encuentra en la ruta xxx</t>
  </si>
  <si>
    <t>Compromiso Estrategico y/o Institucional</t>
  </si>
  <si>
    <t>Actividades</t>
  </si>
  <si>
    <t xml:space="preserve">Indicador </t>
  </si>
  <si>
    <t xml:space="preserve">Fecha de Inicio - fin </t>
  </si>
  <si>
    <t>desde: 17/06/2014</t>
  </si>
  <si>
    <t>hasta: 17/09/2014</t>
  </si>
  <si>
    <t>desde: 17/09/2014</t>
  </si>
  <si>
    <t>Compromisos administrativos</t>
  </si>
  <si>
    <t>Aportes adicionales</t>
  </si>
  <si>
    <t xml:space="preserve">Puntaje de aporte </t>
  </si>
  <si>
    <t>Acción de mejora</t>
  </si>
  <si>
    <t>MECI y Sistema de Gestión de Calidad</t>
  </si>
  <si>
    <t>Política de Salud y Seguridad en el Trabajo</t>
  </si>
  <si>
    <t>Plan Institucional de Capacitación.</t>
  </si>
  <si>
    <t xml:space="preserve">Sistema de Estimulos para servidores públicos </t>
  </si>
  <si>
    <t>Facilitar la Participación Ciudadana en la gestión</t>
  </si>
  <si>
    <t>Promover espacios de Rendición de Cuentas de su gestión a la ciudadanía</t>
  </si>
  <si>
    <t xml:space="preserve">Desarrollo y uso de tecnologías de la información </t>
  </si>
  <si>
    <t>Actualización permanente del Sistema de Información para la Gestión del Empleo Público-SIGEP</t>
  </si>
  <si>
    <t>Apropiación de los valores de la entidad</t>
  </si>
  <si>
    <t>El superior gerarquico evalúa una vez al final de cada vigencia.</t>
  </si>
  <si>
    <t>Es consistente en su comportamiento y se destaca entre sus pares y en los entonos donde se desenvuelve.  Puede afianzar.</t>
  </si>
  <si>
    <t>Su comportamiento se evidencia de manera regular en los entornos en los que se desenvuelve. Puede mejorar.</t>
  </si>
  <si>
    <t xml:space="preserve">No es consistente en su comportamiento, requiere de acompañamiento. Puede mejorar.   </t>
  </si>
  <si>
    <t xml:space="preserve">
Su comportamiento no se manifiesta, requiere de retroalimentación directa y acompañamiento de mentoring. Puede mejorar.
</t>
  </si>
  <si>
    <t>Conductas asociadas</t>
  </si>
  <si>
    <t>Evaluación actual</t>
  </si>
  <si>
    <t>Superior</t>
  </si>
  <si>
    <t>Par</t>
  </si>
  <si>
    <t>Subalterno</t>
  </si>
  <si>
    <t>Total Puntaje Evaluador</t>
  </si>
  <si>
    <t>Compromiso con la organización</t>
  </si>
  <si>
    <t xml:space="preserve">1. Identificacion </t>
  </si>
  <si>
    <t>1.2. Nombre Gerente Publico</t>
  </si>
  <si>
    <t xml:space="preserve">1.3. Nombre Superior Jerarquio </t>
  </si>
  <si>
    <t xml:space="preserve">1.3. Fecha Sucripcion Acuerdo de Gestion </t>
  </si>
  <si>
    <t xml:space="preserve">1.4.Vigencia del Acuerdo de Gestion </t>
  </si>
  <si>
    <t>Asigne el puntaje de importancia que se le da a cada compromiso respecto a los demás, teniendo en cuenta la planeación estratégica de la Entidad, si el compromiso es de mayor importancia, entonces su peso será mayor, siendo la totalidad de los mismos 100%.</t>
  </si>
  <si>
    <t xml:space="preserve">Se entienden por compromisos institucionales los adquiridos para llevar a cabo el cumplimiento de los objetivos y metas estratégicas. Todo ello se concreta en el “Plan Operativo de Acción” (POA) de cada entidad pública. </t>
  </si>
  <si>
    <t>son las acciones que se realizan para ejecutar el compromiso estratégico/institucional. Estas actividades coinciden con las establecidas en la planeación institucional.</t>
  </si>
  <si>
    <t>escriba el numero asignado para la meta a la que corresponde el compromiso en el “Plan Operativo de Acción” (POA).</t>
  </si>
  <si>
    <t>Son el mecanismo para valorar el cumplimiento de las metas establecidas y el progreso de los compromisos institucionales. Se recomienda que la definición de los indicadores se realice con el apoyo de la oficina de planeación.</t>
  </si>
  <si>
    <t>Se debe establecer el periodo en el que se ejecutará el compromiso institucional.</t>
  </si>
  <si>
    <t>2.7 Obervaciones /Gerente Publico</t>
  </si>
  <si>
    <t>2.7 Obervaciones /Superior Jerarquio</t>
  </si>
  <si>
    <t xml:space="preserve">3. Evaluacion </t>
  </si>
  <si>
    <t xml:space="preserve">3.2. Acumulado/ % Avance </t>
  </si>
  <si>
    <t xml:space="preserve">3.5. Evidencias/Descripcion </t>
  </si>
  <si>
    <t xml:space="preserve">3.5. Evidencias/Ubicación </t>
  </si>
  <si>
    <t>Antepone las necesidades de la organización a sus propias necesidades</t>
  </si>
  <si>
    <t xml:space="preserve">Apoya a la organización en situaciones difíciles. </t>
  </si>
  <si>
    <t>Indicador</t>
  </si>
  <si>
    <t>Peso ponderado</t>
  </si>
  <si>
    <t>Observaciones del avance y oportunidad de mejora</t>
  </si>
  <si>
    <t>Compromisos gerenciales</t>
  </si>
  <si>
    <t>Es consistente en su comportamiento y se destaca entre sus pares y en los entornos donde se desenvuelve.  Puede afianzar.</t>
  </si>
  <si>
    <t xml:space="preserve"> Objetivos institucionales</t>
  </si>
  <si>
    <t>Son los definidos en la planeación institucional en concordancia con lo establecido con el Plan Nacional de Desarrollo, el Plan Estratégico Sectorial, el Plan Estratégico Institucional y el Plan de Acción Anual y que deberán estar relacionados con los compromisos de cada gerente público.</t>
  </si>
  <si>
    <t>Compromisos Gerenciales</t>
  </si>
  <si>
    <t>Fecha inicio – fin</t>
  </si>
  <si>
    <t>Porcentaje de cumplimiento de indicador primer semestre</t>
  </si>
  <si>
    <t>Se verifica el avance de los compromisos e indicadores definidos en la etapa de concertación y se registra el resultado del indicador asociado al compromiso con corte al primer semestre del año.</t>
  </si>
  <si>
    <t>Observaciones del avance y Oportunidades de mejora</t>
  </si>
  <si>
    <t>Se registran los aspectos de mejora para el cumplimiento de los compromisos concertados que se encuentren retrasados conforme a lo programado.</t>
  </si>
  <si>
    <t>Porcentaje de cumplimiento de indicador segundo semestre</t>
  </si>
  <si>
    <t>Corresponde al lapso de ejecución del compromiso concertado en el cual deberán adelantarse las acciones necesarias para el cumplimiento del mismo.</t>
  </si>
  <si>
    <t>Porcentaje de cumplimiento del año</t>
  </si>
  <si>
    <t>Resultado</t>
  </si>
  <si>
    <t xml:space="preserve">Será el porcentaje de cumplimiento de los compromisos gerenciales del año de acuerdo con el peso ponderado que se asignó al compromiso institucional. </t>
  </si>
  <si>
    <t>Criterio de valoración</t>
  </si>
  <si>
    <t>Puntaje</t>
  </si>
  <si>
    <t xml:space="preserve">Es consistente en su comportamiento, da ejemplo e influye en otros,  es un referente en su organización  y trasciende su entorno de gestión. </t>
  </si>
  <si>
    <t>Su comportamiento no se manifiesta, requiere de retroalimentación directa y acompañamiento. Puede mejorar.</t>
  </si>
  <si>
    <t>Esta valoración contempla la percepción que el superior jerárquico, el par y los subalternos tienen sobre las competencias comunes y directivas del Gerente Público.</t>
  </si>
  <si>
    <t>Objetivos institucionales</t>
  </si>
  <si>
    <t xml:space="preserve"> Indicador</t>
  </si>
  <si>
    <t>Competencias y conductas asociadas</t>
  </si>
  <si>
    <t>Evaluación anterior</t>
  </si>
  <si>
    <t>Comentarios para la retroalimentación</t>
  </si>
  <si>
    <t>Evaluación final</t>
  </si>
  <si>
    <t>Comprenden los resultados a ser medidos, cuantificados y verificados que adelantará el gerente público para el cumplimiento efectivo de los objetivos de la entidad. Se sugiere que los compromisos acordados en el ejercicio de la concertación deban ser mínimo 3 y máximo 5 por cada Gerente público.</t>
  </si>
  <si>
    <t>Es la representación cuantitativa en número o porcentaje que debe ser verificable objetivamente y mediante el cual se determina el cumplimiento de los compromisos gerenciales.</t>
  </si>
  <si>
    <t>Corresponden a las principales acciones definidas por el gerente público que harán posible el logro de los compromisos gerenciales generando así las evidencias que permitan el seguimiento a la gestión. Estas no deberán ser menos de 3 ni más de 5 por cada compromiso gerencial.</t>
  </si>
  <si>
    <t>Se registra el porcentaje programado de cumplimiento de cada compromiso gerencial para este periodo.</t>
  </si>
  <si>
    <t>Porcentaje de cumplimiento programado al primer semestre</t>
  </si>
  <si>
    <t>Se registra el porcentaje programado de cumplimiento de cada compromiso gerencial durante este periodo.</t>
  </si>
  <si>
    <t>se verifica el avance de los compromisos e indicadores definidos en la etapa de concertación y se registra el resultado del indicador asociado al compromiso con corte al segundo semestre del año (no acumulado). Este deberá expresarse en términos porcentuales reflejando lo ejecutado frente a lo programado durante este periodo</t>
  </si>
  <si>
    <t>Se refiere al resultado final alcanzado, que se obtiene de la sumatoria entre el cumplimiento del primer y segundo semestre de acuerdo con lo concertado.</t>
  </si>
  <si>
    <t>Comprende los soportes que acompañan la ejecución de los compromisos gerenciales y que pueden encontrarse de forma física y/o virtual. Para ello se deberá consignar una breve descripción del producto o actividad indicada como evidencia, así como la ubicación de la misma ya sea en medios físicos o electrónicos.</t>
  </si>
  <si>
    <t>Se registra la información de la última evaluación disponible, resultado de la evaluación de competencias de la evaluación anterior. En caso de no contar con información se deja en blanco la casilla en mención.</t>
  </si>
  <si>
    <t xml:space="preserve">Este resultado se obtiene de la valoración de cada una de las conductas asociadas a todas las competencias en una escala de 1 a 5, obteniendo por cada competencia un promedio simple. Este valor debe multiplicarse por el porcentaje previamente asignado a cada evaluador (superior jerárquico, 60%; par, 20%; subordinados, 20%) </t>
  </si>
  <si>
    <t>El superior jerárquico visualiza la totalidad de la valoración integral de competencias e identifica  y registra las fortalezas y oportunidades de desarrollo del gerente público que acompañan su gestión.</t>
  </si>
  <si>
    <t>Es el resultado final de la valoración realizada por su superior jerárquico, el par y sus subalternos de las competencias comunes y directivas.</t>
  </si>
  <si>
    <t>% cumplimiento programado a 1er semestre</t>
  </si>
  <si>
    <t>% cumplimiento de Indicador 1er Semestre</t>
  </si>
  <si>
    <t>% cumplimiento programado a 2° semestre</t>
  </si>
  <si>
    <t>% Cumplimiento de indicador 2° Semestre</t>
  </si>
  <si>
    <t xml:space="preserve">Fecha inicio-fin dd/mm/aa </t>
  </si>
  <si>
    <t xml:space="preserve">Comentarios para la retroalimentación </t>
  </si>
  <si>
    <t>Es consistente en su comportamiento, da ejemplo e influye en otros,  es un referente en su organización  y trasciende su entorno de gestión.</t>
  </si>
  <si>
    <t>Competencias comunes
y directivas</t>
  </si>
  <si>
    <t>Fecha:</t>
  </si>
  <si>
    <t>Área en la que se desempeña:</t>
  </si>
  <si>
    <t>Enaltecer al Servidor Público y su labor.</t>
  </si>
  <si>
    <t>Consolidar a Función Pública como un Departamento eficiente, técnico e innovador.</t>
  </si>
  <si>
    <t xml:space="preserve">Nombre y Firma del Gerente Público </t>
  </si>
  <si>
    <t>Nombre y Firma Superior Jerárquico</t>
  </si>
  <si>
    <t xml:space="preserve">Avance de la Gestión </t>
  </si>
  <si>
    <t>Instructivo de diligenciamiento Anexos 1 y 2</t>
  </si>
  <si>
    <t>Porcentaje de cumplimiento programado al segundo semestre</t>
  </si>
  <si>
    <t>Criterios de valoración</t>
  </si>
  <si>
    <t>valoración de los servidores públicos  [1-5]</t>
  </si>
  <si>
    <t xml:space="preserve">Nombre y Firma del Supervisor Jerárquico </t>
  </si>
  <si>
    <t>Reconoce la interdependencia entre su trabajo y el de otros.</t>
  </si>
  <si>
    <t>Demuestra sentido de pertenencia en todas sus actuaciones.</t>
  </si>
  <si>
    <t>Concertación, Seguimiento,  Retroalimentación y Evaluación de Compromisos gerenciales</t>
  </si>
  <si>
    <t>Concertación</t>
  </si>
  <si>
    <t>Valoración de Competencias</t>
  </si>
  <si>
    <t xml:space="preserve">Ponderado </t>
  </si>
  <si>
    <t>Nota Final</t>
  </si>
  <si>
    <t xml:space="preserve">Firma del Supervisor Jerárquico </t>
  </si>
  <si>
    <t xml:space="preserve">Nombre y Apellido del Gerente Público: </t>
  </si>
  <si>
    <t xml:space="preserve">Valoración  final </t>
  </si>
  <si>
    <t>Cumplimiento Final</t>
  </si>
  <si>
    <t>Anexo 1</t>
  </si>
  <si>
    <t>Anexo 2</t>
  </si>
  <si>
    <t>Aprendizaje continuo</t>
  </si>
  <si>
    <t>Aplica los conceptos de no estigmatización y no discriminación y genera espacios y lenguaje incluyente</t>
  </si>
  <si>
    <t>Escucha activamente e informa con veracidad al usuario o ciudadano</t>
  </si>
  <si>
    <t>Promueve el cumplimiento de las metas de la
organización y respeta sus normas</t>
  </si>
  <si>
    <t>Toma la iniciativa de colaborar con sus compañeros y con otras áreas cuando se requiere, sin descuidar sus tareas</t>
  </si>
  <si>
    <t>Orientación a resultados
Orientación al ciudadano</t>
  </si>
  <si>
    <t>Cumple los compromisos que adquiere con el equipo</t>
  </si>
  <si>
    <t>Respeta la diversidad de criterios y opiniones de los miembros del equipo</t>
  </si>
  <si>
    <t>Asume su responsabilidad como miembro de un equipo de trabajo y se enfoca en contribuir con el compromiso y la motivación de sus miembros</t>
  </si>
  <si>
    <t>Planifica las propias acciones teniendo en cuenta su repercusión en la consecución de los objetivos grupales</t>
  </si>
  <si>
    <t>Establece una comunicación directa con los miembros del equipo que permite compartir información e ideas en condiciones de respeto y cordialidad</t>
  </si>
  <si>
    <t>Integra a los nuevos miembros y facilita su proceso de reconocimiento y apropiación de las actividades a cargo del equipo</t>
  </si>
  <si>
    <t>Acepta y se adapta fácilmente a las nuevas situaciones</t>
  </si>
  <si>
    <t>Responde al cambio con flexibilidad</t>
  </si>
  <si>
    <t>Apoya a la entidad en nuevas decisiones y coopera activamente en la implementación de nuevos objetivos, formas de trabajo y procedimientos</t>
  </si>
  <si>
    <t>Promueve al grupo para que se adapten a las nuevas condiciones</t>
  </si>
  <si>
    <t>Trabajo en
equipo
Adaptación al cambio</t>
  </si>
  <si>
    <t>Visión estratégica</t>
  </si>
  <si>
    <t>Monitorea periódicamente los resultados alcanzados e introduce cambios en la planeación para alcanzarlos.</t>
  </si>
  <si>
    <t>Presenta nuevas estrategias ante aliados y superiores para contribuir al logro de los objetivos institucionales.</t>
  </si>
  <si>
    <t>Adopta alternativas si el contexto presenta obstrucciones a la ejecución de la planeación anual, involucrando al equipo, aliados y superiores para el logro de los objetivos.</t>
  </si>
  <si>
    <t>Articula objetivos, recursos y metas de forma tal que los resultados generen valor.</t>
  </si>
  <si>
    <t>Vincula a los actores con incidencia potencial en los resultados del área a su cargo, para articular acciones o anticipar negociaciones necesarias.</t>
  </si>
  <si>
    <t>Liderazgo efectivo
Planeación</t>
  </si>
  <si>
    <t>Traduce la visión y logra que cada miembro del equipo se comprometa y aporte, en un entorno participativo y de toma de decisiones</t>
  </si>
  <si>
    <t>Forma equipos, y les delega responsabilidades y tareas en función de las competencias, el potencial y los intereses de los miembros del equipo</t>
  </si>
  <si>
    <t>Propicia, favorece y acompaña las condiciones para generar y mantener un clima laboral positivo en un entorno de inclusión.</t>
  </si>
  <si>
    <t>Fomenta la comunicación clara y concreta en un entorno de respeto</t>
  </si>
  <si>
    <t>Prevé situaciones y escenarios futuros</t>
  </si>
  <si>
    <t xml:space="preserve">Hace seguimiento a la planeación institucional, con base en los indicadores y metas planeadas, verificando que se realicen los ajustes y retroalimentando el proceso </t>
  </si>
  <si>
    <t>Orienta la planeación institucional con una visión estratégica, que tiene en cuenta las necesidades y expectativas de los usuarios y ciudadanos.</t>
  </si>
  <si>
    <t>Optimiza el uso de los recursos</t>
  </si>
  <si>
    <t>Concreta oportunidades que generan valor a corto, mediano y largo plazo</t>
  </si>
  <si>
    <t xml:space="preserve">Promueve la formación de equipos con interdependencias positivas y genera espacios de aprendizaje colaborativo, poniendo en común experiencias, hallazgos y problemas </t>
  </si>
  <si>
    <t>Organiza los entornos de trabajo para fomentar la polivalencia profesional de los miembros del equipo, facilitando la rotación de puestos y de tareas.</t>
  </si>
  <si>
    <t>Asume una función orientadora para promover y afianzar las mejores prácticas y desempeños</t>
  </si>
  <si>
    <t>Empodera a los miembros del equipo dándoles autonomía y poder de decisión, preservando la equidad interna y generando compromiso en su equipo de trabajo</t>
  </si>
  <si>
    <t>Se capacita permanentemente y actualiza sus competencias y estrategias directivas</t>
  </si>
  <si>
    <t>Integra varias áreas de conocimiento para interpretar las interacciones del entorno</t>
  </si>
  <si>
    <t>Comprende y gestiona las interrelaciones entre las causas y los efectos dentro de los diferentes procesos en los que participa</t>
  </si>
  <si>
    <t>Identifica la dinámica de los sistemas en los que se ve inmerso y sus conexiones para afrontar los retos del entorno.</t>
  </si>
  <si>
    <t>Participa activamente en el equipo considerando su complejidad e interdependencia para impactar en los resultados esperados.</t>
  </si>
  <si>
    <t>Influye positivamente al equipo desde una perspectiva sistémica, generando una dinámica propia que integre diversos enfoques para interpretar el entorno</t>
  </si>
  <si>
    <t>Gestión del desarrollo de las personas 
Pensamiento Sistémico</t>
  </si>
  <si>
    <t xml:space="preserve">Resolución de conflictos
</t>
  </si>
  <si>
    <t xml:space="preserve">Establece estrategias que permitan prevenir los conflictos o detectarlos a tiempo </t>
  </si>
  <si>
    <t xml:space="preserve">Evalúa las causas de conflicto de manera objetiva para tomar decisiones </t>
  </si>
  <si>
    <t>Aporta opiniones, ideas o sugerencias para solucionar los conflictos en el equipo</t>
  </si>
  <si>
    <t>Asume como propia la solución acordada por el equipo</t>
  </si>
  <si>
    <t>Aplica soluciones de conflictos anteriores para situaciones similares</t>
  </si>
  <si>
    <t>Comunica de manera asertiva, clara y contundente el objetivo o la meta, logrando la motivación y compromiso de los equipos de trabajo.</t>
  </si>
  <si>
    <t>Crea compromiso y moviliza a los miembros de su equipo a gestionar, aceptar retos, desafíos y directrices, superando intereses personales para alcanzar las metas.</t>
  </si>
  <si>
    <t>Brinda apoyo y motiva a su equipo en momentos de adversidad, a la vez que comparte las mejores prácticas y desempeños y celebra el éxito con su gente, incidencia positivamente en la calidad de vida laboral.</t>
  </si>
  <si>
    <t>Establece los planes de acción· necesarios para el desarrollo de los objetivos estratégicos, teniendo en cuenta actividades, responsables, plazos y recursos requeridos; promoviendo altos estándares de desempeño.</t>
  </si>
  <si>
    <t>Elige con oportunidad, entre las alternativas disponibles, los proyectos a realizar, estableciendo responsabilidades precisas con base en las prioridades de la entidad</t>
  </si>
  <si>
    <t>Toma en cuenta la opinión técnica de los miembros de su equipo al analizar las alternativas existentes para tomar una decisión y desarrollarla</t>
  </si>
  <si>
    <t>Detecta amenazas y oportunidades frente a posibles decisiones y elige de forma pertinente.</t>
  </si>
  <si>
    <t>Identifica las competencias de los miembros del equipo, las evalúa y las impulsa activamente para su desarrollo y aplicación a las tareas asignadas.</t>
  </si>
  <si>
    <t>Asume los riesgos de las decisiones tomadas.</t>
  </si>
  <si>
    <t>Efectúa los cambios que considera necesarios para solucionar los problemas detectados o atender situaciones particulares y se hace responsable de la decisión tomada.</t>
  </si>
  <si>
    <t>Decide en situaciones de alta complejidad e incertidumbre teniendo en consideración la consecución de logros y objetivos de la entidad.</t>
  </si>
  <si>
    <t>Gestiona sus propias fuentes de información confiable y/o participa de espacios informativos y de capacitación.</t>
  </si>
  <si>
    <t>Asume la responsabilidad por sus resultados.</t>
  </si>
  <si>
    <t>Trabaja con base en objetivos claramente establecidos y realistas.</t>
  </si>
  <si>
    <t>Diseña y utiliza indicadores para medir y comprobar los resultados obtenidos.</t>
  </si>
  <si>
    <t>Adopta medidas para minimizar riesgos.</t>
  </si>
  <si>
    <t>Plantea estrategias para alcanzar o superar los resultados esperados.</t>
  </si>
  <si>
    <t>Se fija metas y obtiene los resultados institucionales esperados.</t>
  </si>
  <si>
    <t>Cumple con oportunidad las funciones de acuerdo con los estándares, objetivos y tiempos establecidos por la entidad.</t>
  </si>
  <si>
    <t>Gestiona recursos para mejorar la productividad y toma medidas necesarias para minimizar los riesgos.</t>
  </si>
  <si>
    <t>Aporta elementos para la consecución de resultados enmarcando sus productos y I o servicios dentro de las normas que rigen a la entidad.</t>
  </si>
  <si>
    <t>Evalúa de forma regular el grado de consecución de los objetivos.</t>
  </si>
  <si>
    <t>Valora y atiende las necesidades y peticiones de los usuarios y de los ciudadanos de forma oportuna.</t>
  </si>
  <si>
    <t>Establece mecanismos para conocer las necesidades e inquietudes de los usuarios y ciudadanos.</t>
  </si>
  <si>
    <t>Incorpora las necesidades de usuarios y ciudadanos en los proyectos institucionales, teniendo en cuenta la visión de servicio a corto, mediano y largo plazo.</t>
  </si>
  <si>
    <t>Son las establecidas en el Decreto 815 de 02 de mayo de 2018 por el cual se modifica el Decreto 1083 de 2015, Único Reglamentario del Sector de Función Pública, en lo relacionado con las competencias laborales generales para los empleados públicos de los distintos niveles jerárquicos.</t>
  </si>
  <si>
    <t xml:space="preserve">Concertación para el desempeño sobresaliente (5% adicional. Describir los compromisos gerenciales adicionales) </t>
  </si>
  <si>
    <t>Fecha</t>
  </si>
  <si>
    <t>Vigencia</t>
  </si>
  <si>
    <t>Anexo 1
Concertación, seguimiento, retroalimentación y evaluación de compromisos gerenciales</t>
  </si>
  <si>
    <t>Formato Acuerdos de Gestión
para la Gestión del Rendimiento de los Gerentes Públicos</t>
  </si>
  <si>
    <t>Corresponde al porcentaje de cada compromiso concertado con el superior jerárquico, en función de las metas de la entidad. La asignación del peso porcentual por cada compromiso no podrá ser mayor de 40% ni menor a 10%, obteniendo en la sumatoria del porcentaje de todos los compromisos un máximo de 105%. Los factores del 5% adicional al 100% serán acordados entre el gerente público y su superior jerárquico (por ejemplo, el cumplimiento de las metas concertadas en menor tiempo al programado, el logro de un mayor número de actividades de las pactadas, es decir, el 5% de factor adicional se otorga por el cumplimiento de más de lo esperado). En cualquier caso, un gerente público debe concertar como mínimo el cumplimiento del 100% de sus compromisos gerenciales.
Para la definición de los porcentajes se debe tener en cuenta la importancia estratégica de cada meta y compromiso concertado, otorgando así mayor ponderación a los compromisos que atiendan metas y/o resultados de mayor impacto para el cumplimiento de las metas institucionales.</t>
  </si>
  <si>
    <t>Anexo 2
   Valoración de Competencias</t>
  </si>
  <si>
    <r>
      <t>Peso</t>
    </r>
    <r>
      <rPr>
        <sz val="12"/>
        <color rgb="FF4D4D4D"/>
        <rFont val="Helvetica"/>
        <family val="2"/>
      </rPr>
      <t xml:space="preserve"> </t>
    </r>
    <r>
      <rPr>
        <b/>
        <sz val="12"/>
        <color rgb="FF4D4D4D"/>
        <rFont val="Helvetica"/>
        <family val="2"/>
      </rPr>
      <t>ponderado</t>
    </r>
  </si>
  <si>
    <r>
      <t xml:space="preserve">Para llevar a cabo el ejercicio de valoración de las competencias se dispone del Anexo 2: </t>
    </r>
    <r>
      <rPr>
        <i/>
        <sz val="12"/>
        <color rgb="FF4D4D4D"/>
        <rFont val="Helvetica"/>
        <family val="2"/>
      </rPr>
      <t>Evaluación de competencias</t>
    </r>
    <r>
      <rPr>
        <sz val="12"/>
        <color rgb="FF4D4D4D"/>
        <rFont val="Helvetica"/>
        <family val="2"/>
      </rPr>
      <t>, se incluyen los campos cuyo alcance es el siguiente:
Las competencias se valorarán en una escala de 1 a 5 que mide el desarrollo de las conductas esperadas, de acuerdo a los siguientes criterios de valoración:</t>
    </r>
  </si>
  <si>
    <t>Consolidar una gestión pública moderna, eficiente, transparente, focalizada y participativa al servicio de las ciudadanías.</t>
  </si>
  <si>
    <t>Proveer servicios con criterios de legalidad y enfoque diferencial que acerquen la ciudadanía al Estado.</t>
  </si>
  <si>
    <t xml:space="preserve">        Anexo 3
                  Consolidado de Evaluación del Acuerdo de Gestión</t>
  </si>
  <si>
    <t>Firma del Gerente Público.</t>
  </si>
  <si>
    <t>Vigencia:</t>
  </si>
  <si>
    <t xml:space="preserve">Valoración anterior </t>
  </si>
  <si>
    <t>Valoración actual</t>
  </si>
  <si>
    <t>Subalterno 1</t>
  </si>
  <si>
    <t>Subalterno 2</t>
  </si>
  <si>
    <t>Subalterno 3</t>
  </si>
  <si>
    <t>Subalterno 4</t>
  </si>
  <si>
    <t>Subalterno 5</t>
  </si>
  <si>
    <t>Subalterno 6</t>
  </si>
  <si>
    <t>Subalterno 7</t>
  </si>
  <si>
    <t>Subalterno 8</t>
  </si>
  <si>
    <t>Subalterno 9</t>
  </si>
  <si>
    <t>Subalterno 10</t>
  </si>
  <si>
    <t xml:space="preserve">Total Promedio </t>
  </si>
  <si>
    <t>Subalterno 11</t>
  </si>
  <si>
    <t>Subalterno 12</t>
  </si>
  <si>
    <t>Subalterno 13</t>
  </si>
  <si>
    <t>Subalterno 14</t>
  </si>
  <si>
    <t>Subalterno 15</t>
  </si>
  <si>
    <t>Subalterno 16</t>
  </si>
  <si>
    <t>Ítem</t>
  </si>
  <si>
    <t>Mantiene sus competencias actualizadas en función de los cambios que exige la administración pública en la prestación de un óptimo servicio.</t>
  </si>
  <si>
    <t>Comparte sus saberes y habilidades con sus compañeros de trabajo, y aprende de sus colegas habilidades diferenciales, que le permiten nivelar sus conocimientos en flujos informales de inter-aprendizaje.</t>
  </si>
  <si>
    <t>Consolidado de Evaluación del Acuerdo de Gestión por Subalternos</t>
  </si>
  <si>
    <t>Aporta elementos para la consecución de resultados enmarcando sus productos y Ios servicios dentro de las normas que rigen a la entidad.</t>
  </si>
  <si>
    <t>Aplica los conceptos de no estigmatización y no discriminación y genera espacios y lenguaje incluyente.</t>
  </si>
  <si>
    <t>Escucha activamente e informa con veracidad al usuario o ciudadano.</t>
  </si>
  <si>
    <t>Promueve el cumplimiento de las metas de la organización y respeta sus normas.</t>
  </si>
  <si>
    <t>Antepone las necesidades de la organización a sus propias necesidades.</t>
  </si>
  <si>
    <t>Toma la iniciativa de colaborar con sus compañeros y con otras áreas cuando se requiere, sin descuidar sus tareas.</t>
  </si>
  <si>
    <t>Cumple los compromisos que adquiere con el equipo.</t>
  </si>
  <si>
    <t>Respeta la diversidad de criterios y opiniones de los miembros del equipo.</t>
  </si>
  <si>
    <t>Asume su responsabilidad como miembro de un equipo de trabajo y se enfoca en contribuir con el compromiso y la motivación de sus miembros.</t>
  </si>
  <si>
    <t>Planifica las propias acciones teniendo en cuenta su repercusión en la consecución de los objetivos grupales.</t>
  </si>
  <si>
    <t>Establece una comunicación directa con los miembros del equipo que permite compartir información e ideas en condiciones de respeto y cordialidad.</t>
  </si>
  <si>
    <t>Integra a los nuevos miembros y facilita su proceso de reconocimiento y apropiación de las actividades a cargo del equipo.</t>
  </si>
  <si>
    <t>Acepta y se adapta fácilmente a las nuevas situaciones.</t>
  </si>
  <si>
    <t>Responde al cambio con flexibilidad.</t>
  </si>
  <si>
    <t>Apoya a la entidad en nuevas decisiones y coopera activamente en la implementación de nuevos objetivos, formas de trabajo y procedimientos.</t>
  </si>
  <si>
    <t>Promueve al grupo para que se adapten a las nuevas condiciones.</t>
  </si>
  <si>
    <t>Fomenta la comunicación clara y concreta en un entorno de respeto.</t>
  </si>
  <si>
    <t>Prevé situaciones y escenarios futuros.</t>
  </si>
  <si>
    <t>Hace seguimiento a la planeación institucional, con base en los indicadores y metas planeadas, verificando que se realicen los ajustes y retroalimentando el proceso.</t>
  </si>
  <si>
    <t>Optimiza el uso de los recursos.</t>
  </si>
  <si>
    <t>Concreta oportunidades que generan valor a corto, mediano y largo plazo.</t>
  </si>
  <si>
    <t>Elige con oportunidad, entre las alternativas disponibles, los proyectos a realizar, estableciendo responsabilidades precisas con base en las prioridades de la entidad.</t>
  </si>
  <si>
    <t>Toma en cuenta la opinión técnica de los miembros de su equipo al analizar las alternativas existentes para tomar una decisión y desarrollarla.</t>
  </si>
  <si>
    <t xml:space="preserve">Promueve la formación de equipos con interdependencias positivas y genera espacios de aprendizaje colaborativo, poniendo en común experiencias, hallazgos y problemas. </t>
  </si>
  <si>
    <t>Asume una función orientadora para promover y afianzar las mejores prácticas y desempeños.</t>
  </si>
  <si>
    <t>Empodera a los miembros del equipo dándoles autonomía y poder de decisión, preservando la equidad interna y generando compromiso en su equipo de trabajo.</t>
  </si>
  <si>
    <t>Se capacita permanentemente y actualiza sus competencias y estrategias directivas.</t>
  </si>
  <si>
    <t>Integra varias áreas de conocimiento para interpretar las interacciones del entorno.</t>
  </si>
  <si>
    <t>Comprende y gestiona las interrelaciones entre las causas y los efectos dentro de los diferentes procesos en los que participa.</t>
  </si>
  <si>
    <t>Influye positivamente al equipo desde una perspectiva sistémica, generando una dinámica propia que integre diversos enfoques para interpretar el entorno.</t>
  </si>
  <si>
    <t>Establece estrategias que permitan prevenir los conflictos o detectarlos a tiempo.</t>
  </si>
  <si>
    <t>Evalúa las causas de conflicto de manera objetiva para tomar decisiones.</t>
  </si>
  <si>
    <t>Aporta opiniones, ideas o sugerencias para solucionar los conflictos en el equipo.</t>
  </si>
  <si>
    <t>Asume como propia la solución acordada por el equipo.</t>
  </si>
  <si>
    <t>Aplica soluciones de conflictos anteriores para situaciones similares.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</si>
</sst>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Red]0.0"/>
    <numFmt numFmtId="165" formatCode="0.0"/>
  </numFmts>
  <fonts count="58"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sz val="11"/>
      <color theme="1"/>
      <name val="Times New Roman"/>
      <family val="1"/>
    </font>
    <font>
      <b/>
      <sz val="11"/>
      <color theme="1"/>
      <name val="Times New Roman"/>
      <family val="1"/>
    </font>
    <font>
      <sz val="11"/>
      <name val="Times New Roman"/>
      <family val="1"/>
    </font>
    <font>
      <b/>
      <sz val="11"/>
      <color rgb="FFFF0000"/>
      <name val="Times New Roman"/>
      <family val="1"/>
    </font>
    <font>
      <b/>
      <sz val="11"/>
      <name val="Times New Roman"/>
      <family val="1"/>
    </font>
    <font>
      <b/>
      <sz val="11"/>
      <color theme="1"/>
      <name val="Calibri"/>
      <family val="2"/>
      <scheme val="minor"/>
    </font>
    <font>
      <b/>
      <sz val="11"/>
      <color theme="1"/>
      <name val="Arial"/>
      <family val="2"/>
    </font>
    <font>
      <b/>
      <sz val="16"/>
      <color theme="0"/>
      <name val="Arial"/>
      <family val="2"/>
    </font>
    <font>
      <sz val="11"/>
      <color theme="1"/>
      <name val="Arial"/>
      <family val="2"/>
    </font>
    <font>
      <sz val="11"/>
      <name val="Arial"/>
      <family val="2"/>
    </font>
    <font>
      <sz val="10"/>
      <color theme="1"/>
      <name val="Arial"/>
      <family val="2"/>
    </font>
    <font>
      <sz val="10"/>
      <name val="Arial"/>
      <family val="2"/>
    </font>
    <font>
      <sz val="10"/>
      <color rgb="FFFF0000"/>
      <name val="Arial"/>
      <family val="2"/>
    </font>
    <font>
      <sz val="12"/>
      <color indexed="81"/>
      <name val="Tahoma"/>
      <family val="2"/>
    </font>
    <font>
      <u/>
      <sz val="11"/>
      <color theme="10"/>
      <name val="Calibri"/>
      <family val="2"/>
      <scheme val="minor"/>
    </font>
    <font>
      <u/>
      <sz val="11"/>
      <color theme="11"/>
      <name val="Calibri"/>
      <family val="2"/>
      <scheme val="minor"/>
    </font>
    <font>
      <sz val="11"/>
      <color theme="1" tint="0.249977111117893"/>
      <name val="Times New Roman"/>
      <family val="1"/>
    </font>
    <font>
      <sz val="11"/>
      <color theme="1" tint="0.249977111117893"/>
      <name val="Calibri"/>
      <family val="2"/>
      <scheme val="minor"/>
    </font>
    <font>
      <sz val="11"/>
      <color theme="1" tint="0.249977111117893"/>
      <name val="Arial"/>
      <family val="2"/>
    </font>
    <font>
      <sz val="11"/>
      <color theme="1" tint="0.249977111117893"/>
      <name val="Arial Narrow"/>
      <family val="2"/>
    </font>
    <font>
      <b/>
      <sz val="11"/>
      <color theme="1" tint="0.249977111117893"/>
      <name val="Helvetica"/>
      <family val="2"/>
    </font>
    <font>
      <b/>
      <sz val="11"/>
      <color theme="1" tint="0.14999847407452621"/>
      <name val="Helvetica"/>
      <family val="2"/>
    </font>
    <font>
      <b/>
      <sz val="10"/>
      <color theme="1" tint="0.14999847407452621"/>
      <name val="Helvetica"/>
      <family val="2"/>
    </font>
    <font>
      <sz val="11"/>
      <color theme="1" tint="0.249977111117893"/>
      <name val="Helvetica"/>
      <family val="2"/>
    </font>
    <font>
      <b/>
      <sz val="14"/>
      <color theme="1" tint="0.249977111117893"/>
      <name val="Helvetica"/>
      <family val="2"/>
    </font>
    <font>
      <b/>
      <sz val="8"/>
      <color theme="1" tint="0.14999847407452621"/>
      <name val="Helvetica"/>
      <family val="2"/>
    </font>
    <font>
      <b/>
      <sz val="12"/>
      <color theme="1" tint="0.249977111117893"/>
      <name val="Helvetica"/>
      <family val="2"/>
    </font>
    <font>
      <sz val="8"/>
      <color theme="1" tint="0.249977111117893"/>
      <name val="Helvetica"/>
      <family val="2"/>
    </font>
    <font>
      <sz val="9"/>
      <color theme="1" tint="0.249977111117893"/>
      <name val="Helvetica"/>
      <family val="2"/>
    </font>
    <font>
      <sz val="9"/>
      <color theme="1" tint="0.14999847407452621"/>
      <name val="Helvetica"/>
      <family val="2"/>
    </font>
    <font>
      <i/>
      <sz val="8"/>
      <color theme="1" tint="0.249977111117893"/>
      <name val="Helvetica"/>
      <family val="2"/>
    </font>
    <font>
      <sz val="10"/>
      <color theme="1" tint="0.249977111117893"/>
      <name val="Helvetica"/>
      <family val="2"/>
    </font>
    <font>
      <sz val="10"/>
      <color theme="1" tint="0.14999847407452621"/>
      <name val="Helvetica"/>
      <family val="2"/>
    </font>
    <font>
      <b/>
      <sz val="9"/>
      <color theme="1" tint="0.249977111117893"/>
      <name val="Helvetica"/>
      <family val="2"/>
    </font>
    <font>
      <u/>
      <sz val="11"/>
      <color theme="1" tint="0.249977111117893"/>
      <name val="Helvetica"/>
      <family val="2"/>
    </font>
    <font>
      <b/>
      <sz val="16"/>
      <color theme="1" tint="0.249977111117893"/>
      <name val="Helvetica"/>
      <family val="2"/>
    </font>
    <font>
      <b/>
      <sz val="16"/>
      <color rgb="FF4D4D4D"/>
      <name val="Helvetica"/>
      <family val="2"/>
    </font>
    <font>
      <b/>
      <sz val="24"/>
      <color rgb="FF4D4D4D"/>
      <name val="Arial Narrow"/>
      <family val="2"/>
    </font>
    <font>
      <sz val="12"/>
      <color rgb="FF4D4D4D"/>
      <name val="Arial Narrow"/>
      <family val="2"/>
    </font>
    <font>
      <b/>
      <sz val="12"/>
      <color rgb="FF4D4D4D"/>
      <name val="Helvetica"/>
      <family val="2"/>
    </font>
    <font>
      <b/>
      <sz val="14"/>
      <color rgb="FF4D4D4D"/>
      <name val="Arial Narrow"/>
      <family val="2"/>
    </font>
    <font>
      <sz val="12"/>
      <color rgb="FF4D4D4D"/>
      <name val="Helvetica"/>
      <family val="2"/>
    </font>
    <font>
      <i/>
      <sz val="12"/>
      <color rgb="FF4D4D4D"/>
      <name val="Helvetica"/>
      <family val="2"/>
    </font>
    <font>
      <b/>
      <sz val="12"/>
      <color rgb="FF4D4D4D"/>
      <name val="Arial Narrow"/>
      <family val="2"/>
    </font>
    <font>
      <b/>
      <sz val="11"/>
      <color rgb="FF4D4D4D"/>
      <name val="Arial Narrow"/>
      <family val="2"/>
    </font>
    <font>
      <b/>
      <sz val="11"/>
      <color rgb="FF4D4D4D"/>
      <name val="Helvetica"/>
      <family val="2"/>
    </font>
    <font>
      <sz val="11"/>
      <color rgb="FF4D4D4D"/>
      <name val="Arial Narrow"/>
      <family val="2"/>
    </font>
    <font>
      <sz val="11"/>
      <color rgb="FF4D4D4D"/>
      <name val="Helvetica"/>
      <family val="2"/>
    </font>
    <font>
      <sz val="11"/>
      <color theme="1" tint="0.249977111117893"/>
      <name val="Helvetica"/>
    </font>
    <font>
      <b/>
      <sz val="16"/>
      <color theme="1" tint="0.249977111117893"/>
      <name val="Helvetica"/>
    </font>
    <font>
      <b/>
      <sz val="11"/>
      <color theme="1" tint="0.14999847407452621"/>
      <name val="Helvetica"/>
    </font>
    <font>
      <b/>
      <sz val="11"/>
      <color theme="1" tint="0.249977111117893"/>
      <name val="Helvetica"/>
    </font>
    <font>
      <b/>
      <sz val="10"/>
      <color theme="1" tint="0.249977111117893"/>
      <name val="Helvetica"/>
    </font>
    <font>
      <b/>
      <sz val="9"/>
      <color theme="1" tint="0.249977111117893"/>
      <name val="Helvetica"/>
    </font>
  </fonts>
  <fills count="14">
    <fill>
      <patternFill patternType="none"/>
    </fill>
    <fill>
      <patternFill patternType="gray125"/>
    </fill>
    <fill>
      <patternFill patternType="solid">
        <fgColor theme="8" tint="0.59999389629810485"/>
        <bgColor indexed="64"/>
      </patternFill>
    </fill>
    <fill>
      <patternFill patternType="solid">
        <fgColor rgb="FF1CAF94"/>
        <bgColor indexed="64"/>
      </patternFill>
    </fill>
    <fill>
      <patternFill patternType="solid">
        <fgColor theme="0" tint="-0.14999847407452621"/>
        <bgColor indexed="64"/>
      </patternFill>
    </fill>
    <fill>
      <patternFill patternType="solid">
        <fgColor rgb="FFE5E5E5"/>
        <bgColor indexed="64"/>
      </patternFill>
    </fill>
    <fill>
      <patternFill patternType="solid">
        <fgColor rgb="FFD6EBF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
      <patternFill patternType="solid">
        <fgColor theme="1" tint="0.249977111117893"/>
        <bgColor indexed="64"/>
      </patternFill>
    </fill>
    <fill>
      <patternFill patternType="solid">
        <fgColor rgb="FFFFE699"/>
        <bgColor indexed="64"/>
      </patternFill>
    </fill>
    <fill>
      <patternFill patternType="solid">
        <fgColor rgb="FFFFF4D1"/>
        <bgColor indexed="64"/>
      </patternFill>
    </fill>
  </fills>
  <borders count="6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style="thin">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bottom/>
      <diagonal/>
    </border>
    <border>
      <left/>
      <right style="thin">
        <color auto="1"/>
      </right>
      <top style="thin">
        <color auto="1"/>
      </top>
      <bottom/>
      <diagonal/>
    </border>
    <border>
      <left/>
      <right/>
      <top style="thin">
        <color auto="1"/>
      </top>
      <bottom style="thin">
        <color auto="1"/>
      </bottom>
      <diagonal/>
    </border>
    <border>
      <left style="medium">
        <color auto="1"/>
      </left>
      <right/>
      <top style="medium">
        <color auto="1"/>
      </top>
      <bottom/>
      <diagonal/>
    </border>
    <border>
      <left style="medium">
        <color auto="1"/>
      </left>
      <right style="medium">
        <color auto="1"/>
      </right>
      <top style="medium">
        <color auto="1"/>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diagonal/>
    </border>
    <border>
      <left style="medium">
        <color auto="1"/>
      </left>
      <right/>
      <top/>
      <bottom style="medium">
        <color auto="1"/>
      </bottom>
      <diagonal/>
    </border>
    <border>
      <left/>
      <right style="medium">
        <color auto="1"/>
      </right>
      <top style="medium">
        <color auto="1"/>
      </top>
      <bottom/>
      <diagonal/>
    </border>
    <border>
      <left style="hair">
        <color auto="1"/>
      </left>
      <right style="hair">
        <color auto="1"/>
      </right>
      <top style="hair">
        <color auto="1"/>
      </top>
      <bottom style="hair">
        <color auto="1"/>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style="thin">
        <color auto="1"/>
      </right>
      <top/>
      <bottom style="hair">
        <color auto="1"/>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hair">
        <color auto="1"/>
      </bottom>
      <diagonal/>
    </border>
    <border>
      <left style="thin">
        <color auto="1"/>
      </left>
      <right style="thin">
        <color auto="1"/>
      </right>
      <top/>
      <bottom style="hair">
        <color auto="1"/>
      </bottom>
      <diagonal/>
    </border>
    <border>
      <left style="hair">
        <color auto="1"/>
      </left>
      <right style="hair">
        <color auto="1"/>
      </right>
      <top style="hair">
        <color auto="1"/>
      </top>
      <bottom style="thin">
        <color auto="1"/>
      </bottom>
      <diagonal/>
    </border>
    <border>
      <left style="hair">
        <color auto="1"/>
      </left>
      <right style="hair">
        <color auto="1"/>
      </right>
      <top style="thin">
        <color auto="1"/>
      </top>
      <bottom style="thin">
        <color auto="1"/>
      </bottom>
      <diagonal/>
    </border>
    <border>
      <left style="hair">
        <color auto="1"/>
      </left>
      <right style="hair">
        <color auto="1"/>
      </right>
      <top style="thin">
        <color auto="1"/>
      </top>
      <bottom style="hair">
        <color auto="1"/>
      </bottom>
      <diagonal/>
    </border>
    <border>
      <left style="thin">
        <color auto="1"/>
      </left>
      <right/>
      <top/>
      <bottom/>
      <diagonal/>
    </border>
    <border>
      <left/>
      <right/>
      <top style="hair">
        <color auto="1"/>
      </top>
      <bottom style="thin">
        <color auto="1"/>
      </bottom>
      <diagonal/>
    </border>
    <border>
      <left/>
      <right/>
      <top style="thin">
        <color auto="1"/>
      </top>
      <bottom style="hair">
        <color auto="1"/>
      </bottom>
      <diagonal/>
    </border>
    <border>
      <left style="hair">
        <color auto="1"/>
      </left>
      <right style="hair">
        <color auto="1"/>
      </right>
      <top/>
      <bottom/>
      <diagonal/>
    </border>
    <border>
      <left style="hair">
        <color auto="1"/>
      </left>
      <right style="thin">
        <color auto="1"/>
      </right>
      <top/>
      <bottom/>
      <diagonal/>
    </border>
    <border>
      <left style="dotted">
        <color theme="1" tint="0.24994659260841701"/>
      </left>
      <right style="dotted">
        <color theme="1" tint="0.24994659260841701"/>
      </right>
      <top style="dotted">
        <color theme="1" tint="0.24994659260841701"/>
      </top>
      <bottom style="dotted">
        <color theme="1" tint="0.24994659260841701"/>
      </bottom>
      <diagonal/>
    </border>
    <border>
      <left style="hair">
        <color theme="1" tint="0.24994659260841701"/>
      </left>
      <right style="hair">
        <color theme="1" tint="0.24994659260841701"/>
      </right>
      <top style="hair">
        <color theme="1" tint="0.24994659260841701"/>
      </top>
      <bottom style="hair">
        <color theme="1" tint="0.24994659260841701"/>
      </bottom>
      <diagonal/>
    </border>
    <border>
      <left/>
      <right/>
      <top style="dotted">
        <color theme="1" tint="0.24994659260841701"/>
      </top>
      <bottom style="hair">
        <color theme="1" tint="0.24994659260841701"/>
      </bottom>
      <diagonal/>
    </border>
  </borders>
  <cellStyleXfs count="12">
    <xf numFmtId="0" fontId="0" fillId="0" borderId="0"/>
    <xf numFmtId="9" fontId="1" fillId="0" borderId="0" applyFont="0" applyFill="0" applyBorder="0" applyAlignment="0" applyProtection="0"/>
    <xf numFmtId="0" fontId="15" fillId="0" borderId="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43" fontId="1" fillId="0" borderId="0" applyFont="0" applyFill="0" applyBorder="0" applyAlignment="0" applyProtection="0"/>
  </cellStyleXfs>
  <cellXfs count="397">
    <xf numFmtId="0" fontId="0" fillId="0" borderId="0" xfId="0"/>
    <xf numFmtId="0" fontId="4" fillId="0" borderId="0" xfId="0" applyFont="1"/>
    <xf numFmtId="0" fontId="5" fillId="0" borderId="4" xfId="0" applyFont="1" applyBorder="1"/>
    <xf numFmtId="0" fontId="4" fillId="0" borderId="4" xfId="0" applyFont="1" applyBorder="1"/>
    <xf numFmtId="0" fontId="5" fillId="0" borderId="1" xfId="0" applyFont="1" applyBorder="1"/>
    <xf numFmtId="0" fontId="4" fillId="0" borderId="1" xfId="0" applyFont="1" applyBorder="1"/>
    <xf numFmtId="14" fontId="4" fillId="0" borderId="1" xfId="0" applyNumberFormat="1" applyFont="1" applyBorder="1" applyAlignment="1">
      <alignment horizontal="left"/>
    </xf>
    <xf numFmtId="14" fontId="4" fillId="0" borderId="0" xfId="0" applyNumberFormat="1" applyFont="1" applyFill="1" applyAlignment="1">
      <alignment horizontal="left"/>
    </xf>
    <xf numFmtId="14" fontId="4" fillId="0" borderId="0" xfId="0" applyNumberFormat="1" applyFont="1" applyAlignment="1">
      <alignment horizontal="left"/>
    </xf>
    <xf numFmtId="0" fontId="5" fillId="0" borderId="1" xfId="0" applyFont="1" applyBorder="1" applyAlignment="1">
      <alignment horizontal="center" vertical="center" wrapText="1"/>
    </xf>
    <xf numFmtId="0" fontId="4" fillId="0" borderId="1" xfId="0" applyFont="1" applyBorder="1" applyAlignment="1">
      <alignment horizontal="justify" vertical="justify" wrapText="1"/>
    </xf>
    <xf numFmtId="0" fontId="4" fillId="0" borderId="1" xfId="0" applyFont="1" applyBorder="1" applyAlignment="1">
      <alignment horizontal="justify" vertical="center" wrapText="1"/>
    </xf>
    <xf numFmtId="9" fontId="5" fillId="0" borderId="1" xfId="0" applyNumberFormat="1" applyFont="1" applyBorder="1" applyAlignment="1">
      <alignment horizontal="center"/>
    </xf>
    <xf numFmtId="0" fontId="5" fillId="0" borderId="0" xfId="0" applyFont="1" applyAlignment="1">
      <alignment horizontal="center" vertical="center"/>
    </xf>
    <xf numFmtId="0" fontId="5" fillId="0" borderId="16" xfId="0" applyFont="1" applyBorder="1" applyAlignment="1">
      <alignment horizontal="center"/>
    </xf>
    <xf numFmtId="0" fontId="5" fillId="0" borderId="4" xfId="0" applyFont="1" applyBorder="1" applyAlignment="1">
      <alignment horizontal="center"/>
    </xf>
    <xf numFmtId="14" fontId="4" fillId="0" borderId="1" xfId="0" applyNumberFormat="1" applyFont="1" applyBorder="1" applyAlignment="1">
      <alignment horizontal="center" vertical="center"/>
    </xf>
    <xf numFmtId="0" fontId="4" fillId="0" borderId="12" xfId="0" applyFont="1" applyBorder="1"/>
    <xf numFmtId="0" fontId="4" fillId="0" borderId="14" xfId="0" applyFont="1" applyBorder="1"/>
    <xf numFmtId="0" fontId="4" fillId="0" borderId="15" xfId="0" applyFont="1" applyBorder="1"/>
    <xf numFmtId="0" fontId="4" fillId="0" borderId="0" xfId="0" applyFont="1" applyBorder="1"/>
    <xf numFmtId="14" fontId="4" fillId="0" borderId="0" xfId="0" applyNumberFormat="1" applyFont="1" applyBorder="1" applyAlignment="1">
      <alignment horizontal="left"/>
    </xf>
    <xf numFmtId="0" fontId="5" fillId="0" borderId="1" xfId="0" applyFont="1" applyFill="1" applyBorder="1" applyAlignment="1">
      <alignment horizontal="center" vertical="center"/>
    </xf>
    <xf numFmtId="9" fontId="5" fillId="0" borderId="1" xfId="1" applyFont="1" applyBorder="1" applyAlignment="1">
      <alignment horizontal="center" vertical="center"/>
    </xf>
    <xf numFmtId="0" fontId="4" fillId="0" borderId="0" xfId="0" applyFont="1" applyFill="1" applyBorder="1" applyAlignment="1">
      <alignment horizontal="center"/>
    </xf>
    <xf numFmtId="0" fontId="5" fillId="0" borderId="0" xfId="0" applyFont="1" applyBorder="1" applyAlignment="1">
      <alignment horizontal="center"/>
    </xf>
    <xf numFmtId="0" fontId="5" fillId="0" borderId="11" xfId="0" applyFont="1" applyBorder="1" applyAlignment="1">
      <alignment horizontal="center" vertical="center"/>
    </xf>
    <xf numFmtId="0" fontId="5" fillId="0" borderId="11" xfId="0" applyFont="1" applyBorder="1" applyAlignment="1">
      <alignment horizontal="center" vertical="center" wrapText="1"/>
    </xf>
    <xf numFmtId="0" fontId="5" fillId="0" borderId="11" xfId="0" applyFont="1" applyBorder="1" applyAlignment="1">
      <alignment horizontal="center"/>
    </xf>
    <xf numFmtId="0" fontId="5" fillId="0" borderId="0" xfId="0" applyFont="1" applyFill="1" applyBorder="1" applyAlignment="1">
      <alignment vertical="center"/>
    </xf>
    <xf numFmtId="0" fontId="5" fillId="0" borderId="21" xfId="0" applyFont="1" applyBorder="1" applyAlignment="1">
      <alignment horizontal="center"/>
    </xf>
    <xf numFmtId="0" fontId="5" fillId="0" borderId="6" xfId="0" applyFont="1" applyBorder="1" applyAlignment="1">
      <alignment horizontal="center" vertical="center" wrapText="1"/>
    </xf>
    <xf numFmtId="0" fontId="5" fillId="0" borderId="6" xfId="0" applyFont="1" applyBorder="1" applyAlignment="1">
      <alignment horizontal="center"/>
    </xf>
    <xf numFmtId="0" fontId="5" fillId="0" borderId="22" xfId="0" applyFont="1" applyBorder="1" applyAlignment="1">
      <alignment horizontal="center"/>
    </xf>
    <xf numFmtId="0" fontId="5" fillId="0" borderId="0" xfId="0" applyFont="1" applyBorder="1" applyAlignment="1"/>
    <xf numFmtId="0" fontId="5" fillId="0" borderId="1" xfId="0" applyFont="1" applyFill="1" applyBorder="1" applyAlignment="1">
      <alignment horizontal="center" vertical="center" wrapText="1"/>
    </xf>
    <xf numFmtId="0" fontId="5" fillId="0" borderId="4" xfId="0" applyFont="1" applyBorder="1" applyAlignment="1">
      <alignment horizontal="center" vertical="justify" wrapText="1"/>
    </xf>
    <xf numFmtId="0" fontId="0" fillId="0" borderId="0" xfId="0" applyAlignment="1"/>
    <xf numFmtId="0" fontId="9" fillId="0" borderId="4" xfId="0" applyFont="1" applyBorder="1"/>
    <xf numFmtId="0" fontId="9" fillId="0" borderId="1" xfId="0" applyFont="1" applyBorder="1"/>
    <xf numFmtId="0" fontId="9" fillId="0" borderId="0" xfId="0" applyFont="1" applyAlignment="1">
      <alignment horizont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Border="1" applyAlignment="1">
      <alignment horizontal="center" vertical="center"/>
    </xf>
    <xf numFmtId="0" fontId="0" fillId="0" borderId="31" xfId="0" applyBorder="1" applyAlignment="1">
      <alignment horizontal="justify" vertical="center" wrapText="1"/>
    </xf>
    <xf numFmtId="0" fontId="0" fillId="0" borderId="30" xfId="0" applyBorder="1" applyAlignment="1">
      <alignment horizontal="justify" vertical="center" wrapText="1"/>
    </xf>
    <xf numFmtId="0" fontId="0" fillId="0" borderId="30" xfId="0" applyBorder="1" applyAlignment="1">
      <alignment horizontal="justify" vertical="center"/>
    </xf>
    <xf numFmtId="0" fontId="0" fillId="0" borderId="21" xfId="0" applyBorder="1" applyAlignment="1">
      <alignment horizontal="justify" vertical="center"/>
    </xf>
    <xf numFmtId="0" fontId="9" fillId="0" borderId="0" xfId="0" applyFont="1" applyFill="1" applyBorder="1" applyAlignment="1">
      <alignment horizontal="center" vertical="center"/>
    </xf>
    <xf numFmtId="0" fontId="5" fillId="0" borderId="1" xfId="0" applyFont="1" applyBorder="1" applyAlignment="1">
      <alignment horizontal="center" vertical="justify" wrapText="1"/>
    </xf>
    <xf numFmtId="0" fontId="12" fillId="0" borderId="6" xfId="0" applyFont="1" applyBorder="1" applyAlignment="1">
      <alignment vertical="center" wrapText="1"/>
    </xf>
    <xf numFmtId="0" fontId="12" fillId="0" borderId="6" xfId="0" applyFont="1" applyBorder="1" applyAlignment="1">
      <alignment vertical="center"/>
    </xf>
    <xf numFmtId="0" fontId="14" fillId="6" borderId="11" xfId="0" applyFont="1" applyFill="1" applyBorder="1" applyAlignment="1">
      <alignment horizontal="center" vertical="center"/>
    </xf>
    <xf numFmtId="0" fontId="14" fillId="6" borderId="16" xfId="0" applyFont="1" applyFill="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0" fontId="5" fillId="0" borderId="4" xfId="0" applyFont="1" applyBorder="1" applyAlignment="1">
      <alignment horizontal="center" vertical="center"/>
    </xf>
    <xf numFmtId="0" fontId="5" fillId="0" borderId="13" xfId="0" applyFont="1" applyBorder="1" applyAlignment="1">
      <alignment horizontal="center"/>
    </xf>
    <xf numFmtId="0" fontId="5" fillId="0" borderId="14" xfId="0" applyFont="1" applyBorder="1" applyAlignment="1">
      <alignment horizontal="center"/>
    </xf>
    <xf numFmtId="0" fontId="4" fillId="0" borderId="9" xfId="0" applyFont="1" applyBorder="1" applyAlignment="1">
      <alignment horizontal="center"/>
    </xf>
    <xf numFmtId="0" fontId="5" fillId="0" borderId="4" xfId="0" applyFont="1" applyBorder="1" applyAlignment="1">
      <alignment horizontal="center" vertical="center" wrapText="1"/>
    </xf>
    <xf numFmtId="0" fontId="13" fillId="6" borderId="27" xfId="0" applyFont="1" applyFill="1" applyBorder="1" applyAlignment="1">
      <alignment horizontal="center" vertical="center" wrapText="1"/>
    </xf>
    <xf numFmtId="0" fontId="13" fillId="6" borderId="28" xfId="0" applyFont="1" applyFill="1" applyBorder="1" applyAlignment="1">
      <alignment horizontal="center" vertical="center" wrapText="1"/>
    </xf>
    <xf numFmtId="0" fontId="12" fillId="0" borderId="21" xfId="0" applyFont="1" applyBorder="1" applyAlignment="1">
      <alignment vertical="center" wrapText="1"/>
    </xf>
    <xf numFmtId="0" fontId="0" fillId="0" borderId="1" xfId="0" applyBorder="1"/>
    <xf numFmtId="0" fontId="9" fillId="10" borderId="5" xfId="0" applyFont="1" applyFill="1" applyBorder="1" applyAlignment="1">
      <alignment horizontal="center" vertical="center"/>
    </xf>
    <xf numFmtId="0" fontId="20" fillId="9" borderId="0" xfId="0" applyFont="1" applyFill="1" applyProtection="1"/>
    <xf numFmtId="0" fontId="21" fillId="0" borderId="0" xfId="0" applyFont="1"/>
    <xf numFmtId="0" fontId="20" fillId="0" borderId="0" xfId="0" applyFont="1" applyProtection="1"/>
    <xf numFmtId="0" fontId="22" fillId="9" borderId="0" xfId="0" applyFont="1" applyFill="1" applyProtection="1"/>
    <xf numFmtId="0" fontId="23" fillId="0" borderId="0" xfId="0" applyFont="1" applyProtection="1"/>
    <xf numFmtId="0" fontId="22" fillId="9" borderId="0" xfId="0" applyFont="1" applyFill="1" applyAlignment="1" applyProtection="1">
      <alignment vertical="center"/>
    </xf>
    <xf numFmtId="0" fontId="20" fillId="0" borderId="0" xfId="0" applyFont="1" applyAlignment="1" applyProtection="1">
      <alignment horizontal="left"/>
    </xf>
    <xf numFmtId="0" fontId="22" fillId="9" borderId="0" xfId="0" applyFont="1" applyFill="1" applyAlignment="1">
      <alignment vertical="center"/>
    </xf>
    <xf numFmtId="0" fontId="22" fillId="0" borderId="0" xfId="0" applyFont="1" applyAlignment="1">
      <alignment vertical="center"/>
    </xf>
    <xf numFmtId="0" fontId="25" fillId="4" borderId="40" xfId="0" applyFont="1" applyFill="1" applyBorder="1" applyAlignment="1" applyProtection="1">
      <alignment horizontal="center" vertical="center" wrapText="1"/>
    </xf>
    <xf numFmtId="0" fontId="27" fillId="9" borderId="0" xfId="0" applyFont="1" applyFill="1" applyAlignment="1">
      <alignment vertical="center"/>
    </xf>
    <xf numFmtId="0" fontId="27" fillId="0" borderId="53" xfId="0" applyFont="1" applyBorder="1" applyAlignment="1" applyProtection="1">
      <alignment horizontal="center" vertical="center"/>
    </xf>
    <xf numFmtId="0" fontId="27" fillId="9" borderId="0" xfId="0" applyFont="1" applyFill="1" applyBorder="1" applyProtection="1"/>
    <xf numFmtId="0" fontId="27" fillId="9" borderId="0" xfId="0" applyFont="1" applyFill="1" applyBorder="1" applyAlignment="1" applyProtection="1">
      <alignment horizontal="left" vertical="center" wrapText="1"/>
    </xf>
    <xf numFmtId="0" fontId="27" fillId="9" borderId="0" xfId="0" applyFont="1" applyFill="1" applyBorder="1" applyAlignment="1" applyProtection="1">
      <alignment horizontal="center"/>
    </xf>
    <xf numFmtId="9" fontId="29" fillId="4" borderId="40" xfId="0" applyNumberFormat="1" applyFont="1" applyFill="1" applyBorder="1" applyAlignment="1" applyProtection="1">
      <alignment horizontal="center" vertical="center" wrapText="1"/>
    </xf>
    <xf numFmtId="0" fontId="31" fillId="0" borderId="40" xfId="0" applyFont="1" applyBorder="1" applyAlignment="1" applyProtection="1">
      <alignment horizontal="justify" vertical="center" wrapText="1"/>
    </xf>
    <xf numFmtId="0" fontId="32" fillId="0" borderId="40" xfId="0" applyFont="1" applyBorder="1" applyAlignment="1" applyProtection="1">
      <alignment horizontal="center" vertical="center"/>
      <protection locked="0"/>
    </xf>
    <xf numFmtId="0" fontId="32" fillId="0" borderId="51" xfId="0" applyFont="1" applyBorder="1" applyAlignment="1" applyProtection="1">
      <alignment horizontal="center" vertical="center"/>
      <protection locked="0"/>
    </xf>
    <xf numFmtId="165" fontId="33" fillId="4" borderId="40" xfId="0" applyNumberFormat="1" applyFont="1" applyFill="1" applyBorder="1" applyAlignment="1" applyProtection="1">
      <alignment horizontal="center" vertical="center" wrapText="1"/>
    </xf>
    <xf numFmtId="0" fontId="31" fillId="9" borderId="40" xfId="0" applyFont="1" applyFill="1" applyBorder="1" applyAlignment="1" applyProtection="1">
      <alignment horizontal="justify" vertical="center" wrapText="1"/>
    </xf>
    <xf numFmtId="0" fontId="32" fillId="9" borderId="40" xfId="0" applyFont="1" applyFill="1" applyBorder="1" applyAlignment="1" applyProtection="1">
      <alignment horizontal="center" vertical="center" wrapText="1"/>
      <protection locked="0"/>
    </xf>
    <xf numFmtId="0" fontId="32" fillId="0" borderId="40" xfId="0" applyFont="1" applyBorder="1" applyAlignment="1" applyProtection="1">
      <alignment horizontal="center" vertical="center" wrapText="1"/>
      <protection locked="0"/>
    </xf>
    <xf numFmtId="0" fontId="31" fillId="0" borderId="40" xfId="0" applyFont="1" applyBorder="1" applyAlignment="1" applyProtection="1">
      <alignment horizontal="left" vertical="center" wrapText="1"/>
    </xf>
    <xf numFmtId="0" fontId="27" fillId="9" borderId="0" xfId="0" applyFont="1" applyFill="1" applyAlignment="1" applyProtection="1">
      <alignment vertical="center"/>
    </xf>
    <xf numFmtId="0" fontId="27" fillId="9" borderId="0" xfId="0" applyFont="1" applyFill="1" applyAlignment="1" applyProtection="1">
      <alignment horizontal="left" vertical="center"/>
    </xf>
    <xf numFmtId="0" fontId="35" fillId="9" borderId="0" xfId="0" applyFont="1" applyFill="1" applyBorder="1" applyAlignment="1" applyProtection="1">
      <alignment vertical="top" wrapText="1"/>
    </xf>
    <xf numFmtId="0" fontId="36" fillId="4" borderId="40" xfId="0" applyFont="1" applyFill="1" applyBorder="1" applyAlignment="1" applyProtection="1">
      <alignment vertical="center" wrapText="1"/>
    </xf>
    <xf numFmtId="164" fontId="26" fillId="4" borderId="40" xfId="0" applyNumberFormat="1" applyFont="1" applyFill="1" applyBorder="1" applyAlignment="1" applyProtection="1">
      <alignment horizontal="center" vertical="center" wrapText="1"/>
    </xf>
    <xf numFmtId="9" fontId="36" fillId="4" borderId="40" xfId="1" applyFont="1" applyFill="1" applyBorder="1" applyAlignment="1" applyProtection="1">
      <alignment vertical="center" wrapText="1"/>
    </xf>
    <xf numFmtId="0" fontId="27" fillId="9" borderId="0" xfId="0" applyFont="1" applyFill="1" applyProtection="1"/>
    <xf numFmtId="0" fontId="27" fillId="9" borderId="0" xfId="0" applyFont="1" applyFill="1" applyAlignment="1" applyProtection="1">
      <alignment horizontal="left"/>
    </xf>
    <xf numFmtId="0" fontId="37" fillId="9" borderId="40" xfId="0" applyFont="1" applyFill="1" applyBorder="1" applyAlignment="1" applyProtection="1">
      <alignment horizontal="center" vertical="center"/>
    </xf>
    <xf numFmtId="0" fontId="37" fillId="9" borderId="40" xfId="0" applyFont="1" applyFill="1" applyBorder="1" applyAlignment="1" applyProtection="1">
      <alignment horizontal="center" vertical="center"/>
      <protection locked="0"/>
    </xf>
    <xf numFmtId="0" fontId="27" fillId="9" borderId="40" xfId="0" applyFont="1" applyFill="1" applyBorder="1" applyAlignment="1" applyProtection="1">
      <alignment vertical="center"/>
      <protection locked="0"/>
    </xf>
    <xf numFmtId="0" fontId="41" fillId="0" borderId="0" xfId="0" applyFont="1" applyFill="1" applyBorder="1" applyAlignment="1">
      <alignment horizontal="center" vertical="center" wrapText="1"/>
    </xf>
    <xf numFmtId="0" fontId="42" fillId="0" borderId="0" xfId="0" applyFont="1" applyFill="1" applyBorder="1"/>
    <xf numFmtId="0" fontId="41" fillId="0" borderId="0" xfId="0" applyFont="1" applyFill="1" applyBorder="1" applyAlignment="1">
      <alignment horizontal="center"/>
    </xf>
    <xf numFmtId="0" fontId="44" fillId="0" borderId="0" xfId="0" applyFont="1" applyFill="1" applyBorder="1" applyAlignment="1">
      <alignment horizontal="center" vertical="center"/>
    </xf>
    <xf numFmtId="0" fontId="43" fillId="0" borderId="64" xfId="0" applyFont="1" applyFill="1" applyBorder="1" applyAlignment="1">
      <alignment horizontal="left" vertical="center"/>
    </xf>
    <xf numFmtId="0" fontId="42" fillId="0" borderId="0" xfId="0" applyFont="1" applyFill="1" applyBorder="1" applyAlignment="1">
      <alignment horizontal="left" vertical="center" wrapText="1"/>
    </xf>
    <xf numFmtId="0" fontId="43" fillId="0" borderId="64" xfId="0" applyFont="1" applyFill="1" applyBorder="1" applyAlignment="1">
      <alignment vertical="center" wrapText="1"/>
    </xf>
    <xf numFmtId="0" fontId="43" fillId="0" borderId="64" xfId="0" applyFont="1" applyFill="1" applyBorder="1" applyAlignment="1">
      <alignment horizontal="left" vertical="center" wrapText="1"/>
    </xf>
    <xf numFmtId="0" fontId="44" fillId="0" borderId="0" xfId="0" applyFont="1" applyFill="1" applyBorder="1" applyAlignment="1">
      <alignment vertical="center"/>
    </xf>
    <xf numFmtId="0" fontId="42" fillId="0" borderId="0" xfId="0" applyFont="1" applyFill="1" applyBorder="1" applyAlignment="1">
      <alignment vertical="center" wrapText="1"/>
    </xf>
    <xf numFmtId="0" fontId="43" fillId="0" borderId="65" xfId="0" applyFont="1" applyFill="1" applyBorder="1" applyAlignment="1">
      <alignment horizontal="center" vertical="center"/>
    </xf>
    <xf numFmtId="0" fontId="45" fillId="0" borderId="65" xfId="0" applyFont="1" applyFill="1" applyBorder="1" applyAlignment="1">
      <alignment horizontal="center" vertical="center"/>
    </xf>
    <xf numFmtId="0" fontId="42" fillId="0" borderId="0" xfId="0" applyFont="1" applyFill="1" applyBorder="1" applyAlignment="1"/>
    <xf numFmtId="0" fontId="43" fillId="0" borderId="65" xfId="0" applyFont="1" applyFill="1" applyBorder="1" applyAlignment="1">
      <alignment vertical="center" wrapText="1"/>
    </xf>
    <xf numFmtId="0" fontId="43" fillId="0" borderId="65" xfId="0" applyFont="1" applyFill="1" applyBorder="1" applyAlignment="1">
      <alignment horizontal="left" vertical="center"/>
    </xf>
    <xf numFmtId="0" fontId="47" fillId="0" borderId="0" xfId="0" applyFont="1" applyFill="1" applyBorder="1" applyAlignment="1">
      <alignment vertical="center" wrapText="1"/>
    </xf>
    <xf numFmtId="0" fontId="48" fillId="9" borderId="0" xfId="0" applyFont="1" applyFill="1" applyBorder="1" applyAlignment="1" applyProtection="1">
      <alignment vertical="center"/>
      <protection locked="0"/>
    </xf>
    <xf numFmtId="0" fontId="50" fillId="0" borderId="0" xfId="0" applyFont="1" applyProtection="1">
      <protection locked="0"/>
    </xf>
    <xf numFmtId="0" fontId="48" fillId="0" borderId="0" xfId="0" applyFont="1" applyAlignment="1" applyProtection="1">
      <alignment wrapText="1"/>
      <protection locked="0"/>
    </xf>
    <xf numFmtId="0" fontId="48" fillId="0" borderId="0" xfId="0" applyFont="1" applyProtection="1">
      <protection locked="0"/>
    </xf>
    <xf numFmtId="0" fontId="51" fillId="0" borderId="40" xfId="0" applyNumberFormat="1" applyFont="1" applyBorder="1" applyAlignment="1" applyProtection="1">
      <alignment vertical="center"/>
      <protection locked="0"/>
    </xf>
    <xf numFmtId="0" fontId="49" fillId="8" borderId="40" xfId="0" applyFont="1" applyFill="1" applyBorder="1" applyAlignment="1" applyProtection="1">
      <alignment horizontal="center" vertical="center"/>
    </xf>
    <xf numFmtId="9" fontId="49" fillId="8" borderId="40" xfId="0" applyNumberFormat="1" applyFont="1" applyFill="1" applyBorder="1" applyAlignment="1" applyProtection="1">
      <alignment vertical="center"/>
    </xf>
    <xf numFmtId="9" fontId="49" fillId="8" borderId="40" xfId="0" applyNumberFormat="1" applyFont="1" applyFill="1" applyBorder="1" applyAlignment="1" applyProtection="1">
      <alignment horizontal="center" vertical="center"/>
    </xf>
    <xf numFmtId="1" fontId="49" fillId="8" borderId="40" xfId="0" applyNumberFormat="1" applyFont="1" applyFill="1" applyBorder="1" applyAlignment="1" applyProtection="1">
      <alignment horizontal="center" vertical="center"/>
    </xf>
    <xf numFmtId="9" fontId="49" fillId="8" borderId="40" xfId="1" applyFont="1" applyFill="1" applyBorder="1" applyAlignment="1" applyProtection="1">
      <alignment horizontal="center" vertical="center"/>
    </xf>
    <xf numFmtId="0" fontId="51" fillId="0" borderId="40" xfId="0" applyFont="1" applyBorder="1" applyProtection="1">
      <protection locked="0"/>
    </xf>
    <xf numFmtId="9" fontId="49" fillId="9" borderId="40" xfId="1" applyFont="1" applyFill="1" applyBorder="1" applyAlignment="1" applyProtection="1">
      <alignment horizontal="center" vertical="center" wrapText="1"/>
      <protection locked="0"/>
    </xf>
    <xf numFmtId="0" fontId="51" fillId="0" borderId="41" xfId="0" applyFont="1" applyBorder="1" applyAlignment="1" applyProtection="1">
      <protection locked="0"/>
    </xf>
    <xf numFmtId="0" fontId="51" fillId="0" borderId="42" xfId="0" applyFont="1" applyBorder="1" applyAlignment="1" applyProtection="1">
      <protection locked="0"/>
    </xf>
    <xf numFmtId="0" fontId="49" fillId="9" borderId="43" xfId="0" applyFont="1" applyFill="1" applyBorder="1" applyAlignment="1" applyProtection="1">
      <alignment vertical="center"/>
      <protection locked="0"/>
    </xf>
    <xf numFmtId="0" fontId="49" fillId="9" borderId="0" xfId="0" applyFont="1" applyFill="1" applyBorder="1" applyAlignment="1" applyProtection="1">
      <alignment vertical="center"/>
      <protection locked="0"/>
    </xf>
    <xf numFmtId="0" fontId="49" fillId="9" borderId="0" xfId="0" applyFont="1" applyFill="1" applyBorder="1" applyAlignment="1" applyProtection="1">
      <alignment vertical="center" wrapText="1"/>
      <protection locked="0"/>
    </xf>
    <xf numFmtId="9" fontId="49" fillId="8" borderId="40" xfId="1" applyFont="1" applyFill="1" applyBorder="1" applyAlignment="1" applyProtection="1">
      <alignment horizontal="center" vertical="center" wrapText="1"/>
    </xf>
    <xf numFmtId="0" fontId="51" fillId="0" borderId="0" xfId="0" applyFont="1" applyBorder="1" applyAlignment="1" applyProtection="1">
      <protection locked="0"/>
    </xf>
    <xf numFmtId="0" fontId="51" fillId="0" borderId="44" xfId="0" applyFont="1" applyBorder="1" applyAlignment="1" applyProtection="1">
      <protection locked="0"/>
    </xf>
    <xf numFmtId="0" fontId="49" fillId="9" borderId="43" xfId="0" applyFont="1" applyFill="1" applyBorder="1" applyAlignment="1" applyProtection="1">
      <alignment horizontal="center" vertical="center"/>
      <protection locked="0"/>
    </xf>
    <xf numFmtId="0" fontId="49" fillId="9" borderId="0" xfId="0" applyFont="1" applyFill="1" applyBorder="1" applyAlignment="1" applyProtection="1">
      <alignment horizontal="center" vertical="center"/>
      <protection locked="0"/>
    </xf>
    <xf numFmtId="0" fontId="51" fillId="9" borderId="0" xfId="0" applyFont="1" applyFill="1" applyBorder="1" applyProtection="1">
      <protection locked="0"/>
    </xf>
    <xf numFmtId="2" fontId="51" fillId="9" borderId="0" xfId="0" applyNumberFormat="1" applyFont="1" applyFill="1" applyBorder="1" applyProtection="1">
      <protection locked="0"/>
    </xf>
    <xf numFmtId="0" fontId="51" fillId="9" borderId="44" xfId="0" applyFont="1" applyFill="1" applyBorder="1" applyProtection="1">
      <protection locked="0"/>
    </xf>
    <xf numFmtId="2" fontId="51" fillId="9" borderId="0" xfId="0" applyNumberFormat="1" applyFont="1" applyFill="1" applyBorder="1" applyAlignment="1" applyProtection="1">
      <alignment horizontal="center"/>
      <protection locked="0"/>
    </xf>
    <xf numFmtId="0" fontId="51" fillId="9" borderId="0" xfId="0" applyFont="1" applyFill="1" applyBorder="1" applyAlignment="1" applyProtection="1">
      <alignment horizontal="center"/>
      <protection locked="0"/>
    </xf>
    <xf numFmtId="0" fontId="51" fillId="9" borderId="44" xfId="0" applyFont="1" applyFill="1" applyBorder="1" applyAlignment="1" applyProtection="1">
      <alignment horizontal="center"/>
      <protection locked="0"/>
    </xf>
    <xf numFmtId="2" fontId="49" fillId="9" borderId="0" xfId="0" applyNumberFormat="1" applyFont="1" applyFill="1" applyBorder="1" applyAlignment="1" applyProtection="1">
      <alignment horizontal="center"/>
      <protection locked="0"/>
    </xf>
    <xf numFmtId="0" fontId="49" fillId="9" borderId="0" xfId="0" applyFont="1" applyFill="1" applyBorder="1" applyAlignment="1" applyProtection="1">
      <alignment horizontal="center"/>
      <protection locked="0"/>
    </xf>
    <xf numFmtId="0" fontId="49" fillId="9" borderId="44" xfId="0" applyFont="1" applyFill="1" applyBorder="1" applyAlignment="1" applyProtection="1">
      <alignment horizontal="center"/>
      <protection locked="0"/>
    </xf>
    <xf numFmtId="0" fontId="49" fillId="9" borderId="54" xfId="0" applyFont="1" applyFill="1" applyBorder="1" applyAlignment="1" applyProtection="1">
      <alignment horizontal="center" vertical="center"/>
      <protection locked="0"/>
    </xf>
    <xf numFmtId="0" fontId="49" fillId="9" borderId="47" xfId="0" applyFont="1" applyFill="1" applyBorder="1" applyAlignment="1" applyProtection="1">
      <alignment horizontal="center" vertical="center"/>
      <protection locked="0"/>
    </xf>
    <xf numFmtId="0" fontId="51" fillId="9" borderId="47" xfId="0" applyFont="1" applyFill="1" applyBorder="1" applyProtection="1">
      <protection locked="0"/>
    </xf>
    <xf numFmtId="2" fontId="51" fillId="9" borderId="47" xfId="0" applyNumberFormat="1" applyFont="1" applyFill="1" applyBorder="1" applyProtection="1">
      <protection locked="0"/>
    </xf>
    <xf numFmtId="0" fontId="51" fillId="9" borderId="48" xfId="0" applyFont="1" applyFill="1" applyBorder="1" applyProtection="1">
      <protection locked="0"/>
    </xf>
    <xf numFmtId="2" fontId="50" fillId="0" borderId="0" xfId="0" applyNumberFormat="1" applyFont="1" applyProtection="1">
      <protection locked="0"/>
    </xf>
    <xf numFmtId="0" fontId="49" fillId="4" borderId="40" xfId="0" applyFont="1" applyFill="1" applyBorder="1" applyAlignment="1" applyProtection="1">
      <alignment horizontal="center" vertical="center" wrapText="1"/>
    </xf>
    <xf numFmtId="0" fontId="49" fillId="4" borderId="40" xfId="0" applyFont="1" applyFill="1" applyBorder="1" applyAlignment="1" applyProtection="1">
      <alignment horizontal="center" vertical="center"/>
    </xf>
    <xf numFmtId="0" fontId="52" fillId="9" borderId="0" xfId="0" applyFont="1" applyFill="1" applyAlignment="1">
      <alignment vertical="center"/>
    </xf>
    <xf numFmtId="0" fontId="52" fillId="9" borderId="43" xfId="0" applyFont="1" applyFill="1" applyBorder="1" applyAlignment="1">
      <alignment vertical="center"/>
    </xf>
    <xf numFmtId="0" fontId="52" fillId="9" borderId="0" xfId="0" applyFont="1" applyFill="1" applyBorder="1" applyAlignment="1">
      <alignment horizontal="left" vertical="center"/>
    </xf>
    <xf numFmtId="0" fontId="52" fillId="9" borderId="0" xfId="0" applyFont="1" applyFill="1" applyBorder="1" applyAlignment="1" applyProtection="1">
      <alignment vertical="center"/>
      <protection locked="0"/>
    </xf>
    <xf numFmtId="0" fontId="52" fillId="9" borderId="44" xfId="0" applyFont="1" applyFill="1" applyBorder="1" applyAlignment="1">
      <alignment vertical="center"/>
    </xf>
    <xf numFmtId="0" fontId="52" fillId="9" borderId="0" xfId="0" applyFont="1" applyFill="1" applyBorder="1" applyAlignment="1">
      <alignment horizontal="right" vertical="center"/>
    </xf>
    <xf numFmtId="0" fontId="52" fillId="9" borderId="0" xfId="0" applyFont="1" applyFill="1" applyBorder="1" applyAlignment="1">
      <alignment horizontal="center" vertical="center"/>
    </xf>
    <xf numFmtId="9" fontId="52" fillId="8" borderId="40" xfId="1" applyFont="1" applyFill="1" applyBorder="1" applyAlignment="1">
      <alignment horizontal="center" vertical="center"/>
    </xf>
    <xf numFmtId="9" fontId="52" fillId="9" borderId="40" xfId="0" applyNumberFormat="1" applyFont="1" applyFill="1" applyBorder="1" applyAlignment="1">
      <alignment vertical="center"/>
    </xf>
    <xf numFmtId="9" fontId="52" fillId="9" borderId="40" xfId="0" applyNumberFormat="1" applyFont="1" applyFill="1" applyBorder="1" applyAlignment="1">
      <alignment horizontal="center" vertical="center"/>
    </xf>
    <xf numFmtId="9" fontId="52" fillId="0" borderId="49" xfId="0" applyNumberFormat="1" applyFont="1" applyBorder="1" applyAlignment="1">
      <alignment horizontal="center" vertical="center"/>
    </xf>
    <xf numFmtId="9" fontId="52" fillId="4" borderId="49" xfId="0" applyNumberFormat="1" applyFont="1" applyFill="1" applyBorder="1" applyAlignment="1">
      <alignment horizontal="center" vertical="center"/>
    </xf>
    <xf numFmtId="0" fontId="52" fillId="9" borderId="40" xfId="0" applyFont="1" applyFill="1" applyBorder="1" applyAlignment="1">
      <alignment vertical="center"/>
    </xf>
    <xf numFmtId="165" fontId="52" fillId="8" borderId="40" xfId="0" applyNumberFormat="1" applyFont="1" applyFill="1" applyBorder="1" applyAlignment="1">
      <alignment horizontal="center" vertical="center"/>
    </xf>
    <xf numFmtId="0" fontId="52" fillId="9" borderId="0" xfId="0" applyFont="1" applyFill="1" applyBorder="1" applyAlignment="1">
      <alignment vertical="center"/>
    </xf>
    <xf numFmtId="0" fontId="54" fillId="4" borderId="40" xfId="0" applyFont="1" applyFill="1" applyBorder="1" applyAlignment="1" applyProtection="1">
      <alignment horizontal="center" vertical="center"/>
    </xf>
    <xf numFmtId="9" fontId="55" fillId="8" borderId="40" xfId="1" applyFont="1" applyFill="1" applyBorder="1" applyAlignment="1" applyProtection="1">
      <alignment horizontal="center" vertical="center"/>
    </xf>
    <xf numFmtId="0" fontId="55" fillId="9" borderId="0" xfId="0" applyFont="1" applyFill="1" applyBorder="1" applyAlignment="1" applyProtection="1">
      <alignment vertical="center"/>
      <protection locked="0"/>
    </xf>
    <xf numFmtId="0" fontId="55" fillId="9" borderId="44" xfId="0" applyFont="1" applyFill="1" applyBorder="1" applyAlignment="1" applyProtection="1">
      <alignment vertical="center"/>
      <protection locked="0"/>
    </xf>
    <xf numFmtId="0" fontId="55" fillId="9" borderId="0" xfId="0" applyFont="1" applyFill="1" applyBorder="1" applyAlignment="1" applyProtection="1">
      <alignment horizontal="right" vertical="center"/>
    </xf>
    <xf numFmtId="0" fontId="52" fillId="9" borderId="26" xfId="0" applyFont="1" applyFill="1" applyBorder="1" applyAlignment="1" applyProtection="1">
      <alignment vertical="center"/>
      <protection locked="0"/>
    </xf>
    <xf numFmtId="0" fontId="52" fillId="9" borderId="32" xfId="0" applyFont="1" applyFill="1" applyBorder="1" applyAlignment="1" applyProtection="1">
      <alignment vertical="center"/>
      <protection locked="0"/>
    </xf>
    <xf numFmtId="0" fontId="52" fillId="9" borderId="54" xfId="0" applyFont="1" applyFill="1" applyBorder="1" applyAlignment="1">
      <alignment vertical="center"/>
    </xf>
    <xf numFmtId="0" fontId="52" fillId="9" borderId="47" xfId="0" applyFont="1" applyFill="1" applyBorder="1" applyAlignment="1">
      <alignment vertical="center"/>
    </xf>
    <xf numFmtId="0" fontId="52" fillId="9" borderId="48" xfId="0" applyFont="1" applyFill="1" applyBorder="1" applyAlignment="1">
      <alignment vertical="center"/>
    </xf>
    <xf numFmtId="0" fontId="52" fillId="0" borderId="0" xfId="0" applyFont="1"/>
    <xf numFmtId="0" fontId="52" fillId="0" borderId="0" xfId="0" applyFont="1" applyAlignment="1">
      <alignment wrapText="1"/>
    </xf>
    <xf numFmtId="0" fontId="52" fillId="0" borderId="0" xfId="0" applyFont="1" applyAlignment="1">
      <alignment horizontal="center" vertical="center" wrapText="1"/>
    </xf>
    <xf numFmtId="0" fontId="52" fillId="0" borderId="64" xfId="0" applyFont="1" applyBorder="1" applyAlignment="1" applyProtection="1">
      <alignment horizontal="justify" vertical="center" wrapText="1"/>
    </xf>
    <xf numFmtId="0" fontId="52" fillId="0" borderId="64" xfId="0" applyFont="1" applyFill="1" applyBorder="1" applyAlignment="1" applyProtection="1">
      <alignment horizontal="center" vertical="center" wrapText="1"/>
      <protection locked="0"/>
    </xf>
    <xf numFmtId="1" fontId="52" fillId="0" borderId="64" xfId="0" applyNumberFormat="1" applyFont="1" applyFill="1" applyBorder="1" applyAlignment="1" applyProtection="1">
      <alignment horizontal="center" vertical="center" wrapText="1"/>
      <protection locked="0"/>
    </xf>
    <xf numFmtId="165" fontId="52" fillId="13" borderId="64" xfId="0" applyNumberFormat="1" applyFont="1" applyFill="1" applyBorder="1" applyAlignment="1">
      <alignment horizontal="center" vertical="center" wrapText="1"/>
    </xf>
    <xf numFmtId="165" fontId="52" fillId="13" borderId="64" xfId="0" applyNumberFormat="1" applyFont="1" applyFill="1" applyBorder="1" applyAlignment="1" applyProtection="1">
      <alignment horizontal="center" vertical="center" wrapText="1"/>
    </xf>
    <xf numFmtId="1" fontId="52" fillId="13" borderId="64" xfId="0" applyNumberFormat="1" applyFont="1" applyFill="1" applyBorder="1" applyAlignment="1" applyProtection="1">
      <alignment horizontal="center" vertical="center" wrapText="1"/>
    </xf>
    <xf numFmtId="1" fontId="52" fillId="0" borderId="64" xfId="0" applyNumberFormat="1" applyFont="1" applyFill="1" applyBorder="1" applyAlignment="1">
      <alignment horizontal="center" vertical="center" wrapText="1"/>
    </xf>
    <xf numFmtId="0" fontId="52" fillId="9" borderId="64" xfId="0" applyFont="1" applyFill="1" applyBorder="1" applyAlignment="1" applyProtection="1">
      <alignment horizontal="justify" vertical="center" wrapText="1"/>
    </xf>
    <xf numFmtId="0" fontId="52" fillId="0" borderId="64" xfId="0" applyFont="1" applyBorder="1" applyAlignment="1" applyProtection="1">
      <alignment horizontal="left" vertical="center" wrapText="1"/>
    </xf>
    <xf numFmtId="1" fontId="52" fillId="0" borderId="64" xfId="11" applyNumberFormat="1" applyFont="1" applyFill="1" applyBorder="1" applyAlignment="1" applyProtection="1">
      <alignment horizontal="center" vertical="center" wrapText="1"/>
      <protection locked="0"/>
    </xf>
    <xf numFmtId="0" fontId="56" fillId="12" borderId="64" xfId="0" applyFont="1" applyFill="1" applyBorder="1" applyAlignment="1" applyProtection="1">
      <alignment horizontal="center" vertical="center" wrapText="1"/>
    </xf>
    <xf numFmtId="0" fontId="57" fillId="12" borderId="64" xfId="0" applyFont="1" applyFill="1" applyBorder="1" applyAlignment="1" applyProtection="1">
      <alignment horizontal="center" vertical="center" wrapText="1"/>
    </xf>
    <xf numFmtId="9" fontId="56" fillId="12" borderId="64" xfId="0" applyNumberFormat="1" applyFont="1" applyFill="1" applyBorder="1" applyAlignment="1" applyProtection="1">
      <alignment horizontal="center" vertical="center" wrapText="1"/>
    </xf>
    <xf numFmtId="0" fontId="27" fillId="0" borderId="64" xfId="0" applyFont="1" applyBorder="1" applyAlignment="1" applyProtection="1">
      <alignment horizontal="justify" vertical="center" wrapText="1"/>
    </xf>
    <xf numFmtId="0" fontId="27" fillId="9" borderId="64" xfId="0" applyFont="1" applyFill="1" applyBorder="1" applyAlignment="1" applyProtection="1">
      <alignment horizontal="justify" vertical="center" wrapText="1"/>
    </xf>
    <xf numFmtId="0" fontId="52" fillId="9" borderId="40" xfId="0" applyFont="1" applyFill="1" applyBorder="1" applyAlignment="1">
      <alignment horizontal="justify" vertical="center" wrapText="1"/>
    </xf>
    <xf numFmtId="0" fontId="27" fillId="0" borderId="49" xfId="0" applyFont="1" applyBorder="1" applyAlignment="1">
      <alignment horizontal="left" vertical="center"/>
    </xf>
    <xf numFmtId="0" fontId="5" fillId="0" borderId="13" xfId="0" applyFont="1" applyBorder="1" applyAlignment="1">
      <alignment horizontal="center"/>
    </xf>
    <xf numFmtId="0" fontId="5" fillId="0" borderId="14"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5" fillId="0" borderId="15" xfId="0" applyFont="1" applyBorder="1" applyAlignment="1">
      <alignment horizontal="center"/>
    </xf>
    <xf numFmtId="0" fontId="4" fillId="0" borderId="9" xfId="0" applyFont="1" applyFill="1" applyBorder="1" applyAlignment="1">
      <alignment horizontal="center"/>
    </xf>
    <xf numFmtId="0" fontId="4" fillId="0" borderId="10" xfId="0" applyFont="1"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9" fontId="5" fillId="0" borderId="2" xfId="0" applyNumberFormat="1" applyFont="1" applyBorder="1" applyAlignment="1">
      <alignment horizontal="center" vertical="center"/>
    </xf>
    <xf numFmtId="9" fontId="5" fillId="0" borderId="3" xfId="0" applyNumberFormat="1" applyFont="1" applyBorder="1" applyAlignment="1">
      <alignment horizontal="center" vertical="center"/>
    </xf>
    <xf numFmtId="9" fontId="5" fillId="0" borderId="4" xfId="0" applyNumberFormat="1"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xf>
    <xf numFmtId="0" fontId="4" fillId="0" borderId="1" xfId="0" applyFont="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Fill="1" applyBorder="1" applyAlignment="1">
      <alignment horizontal="left" vertical="center"/>
    </xf>
    <xf numFmtId="0" fontId="5" fillId="2" borderId="5" xfId="0" applyFont="1" applyFill="1" applyBorder="1" applyAlignment="1">
      <alignment horizontal="center"/>
    </xf>
    <xf numFmtId="0" fontId="5" fillId="2" borderId="32" xfId="0" applyFont="1" applyFill="1" applyBorder="1" applyAlignment="1">
      <alignment horizontal="center"/>
    </xf>
    <xf numFmtId="0" fontId="5" fillId="2" borderId="6" xfId="0" applyFont="1" applyFill="1" applyBorder="1" applyAlignment="1">
      <alignment horizontal="center"/>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0" fontId="5" fillId="2" borderId="1" xfId="0" applyFont="1" applyFill="1" applyBorder="1" applyAlignment="1">
      <alignment horizontal="center"/>
    </xf>
    <xf numFmtId="0" fontId="4" fillId="0" borderId="5" xfId="0" applyFont="1" applyFill="1" applyBorder="1" applyAlignment="1">
      <alignment horizontal="center"/>
    </xf>
    <xf numFmtId="0" fontId="4" fillId="0" borderId="32" xfId="0" applyFont="1" applyFill="1" applyBorder="1" applyAlignment="1">
      <alignment horizontal="center"/>
    </xf>
    <xf numFmtId="0" fontId="4" fillId="0" borderId="6" xfId="0" applyFont="1" applyFill="1" applyBorder="1" applyAlignment="1">
      <alignment horizontal="center"/>
    </xf>
    <xf numFmtId="0" fontId="45" fillId="0" borderId="65" xfId="0" applyFont="1" applyFill="1" applyBorder="1" applyAlignment="1">
      <alignment horizontal="justify" vertical="center" wrapText="1"/>
    </xf>
    <xf numFmtId="0" fontId="45" fillId="0" borderId="64" xfId="0" applyFont="1" applyFill="1" applyBorder="1" applyAlignment="1">
      <alignment horizontal="justify" vertical="center" wrapText="1"/>
    </xf>
    <xf numFmtId="0" fontId="40" fillId="0" borderId="64" xfId="0" applyFont="1" applyFill="1" applyBorder="1" applyAlignment="1">
      <alignment horizontal="center" vertical="center" wrapText="1"/>
    </xf>
    <xf numFmtId="0" fontId="43" fillId="8" borderId="64" xfId="0" applyFont="1" applyFill="1" applyBorder="1" applyAlignment="1">
      <alignment horizontal="center" vertical="center"/>
    </xf>
    <xf numFmtId="0" fontId="43" fillId="0" borderId="64" xfId="0" applyFont="1" applyFill="1" applyBorder="1" applyAlignment="1">
      <alignment horizontal="center" vertical="center"/>
    </xf>
    <xf numFmtId="0" fontId="45" fillId="11" borderId="66" xfId="0" applyFont="1" applyFill="1" applyBorder="1" applyAlignment="1">
      <alignment horizontal="center"/>
    </xf>
    <xf numFmtId="0" fontId="45" fillId="8" borderId="65" xfId="0" applyFont="1" applyFill="1" applyBorder="1" applyAlignment="1">
      <alignment horizontal="center" vertical="center" wrapText="1"/>
    </xf>
    <xf numFmtId="0" fontId="45" fillId="0" borderId="65" xfId="0" applyFont="1" applyFill="1" applyBorder="1" applyAlignment="1">
      <alignment horizontal="center" vertical="center" wrapText="1"/>
    </xf>
    <xf numFmtId="0" fontId="43" fillId="8" borderId="65" xfId="0" applyFont="1" applyFill="1" applyBorder="1" applyAlignment="1">
      <alignment horizontal="center" vertical="center"/>
    </xf>
    <xf numFmtId="0" fontId="43" fillId="0" borderId="65" xfId="0" applyFont="1" applyFill="1" applyBorder="1" applyAlignment="1">
      <alignment horizontal="center" vertical="center" wrapText="1"/>
    </xf>
    <xf numFmtId="0" fontId="49" fillId="8" borderId="40" xfId="0" applyFont="1" applyFill="1" applyBorder="1" applyAlignment="1" applyProtection="1">
      <alignment horizontal="center" vertical="center" wrapText="1"/>
    </xf>
    <xf numFmtId="0" fontId="51" fillId="0" borderId="40" xfId="0" applyFont="1" applyFill="1" applyBorder="1" applyAlignment="1" applyProtection="1">
      <alignment horizontal="center" vertical="center" wrapText="1"/>
      <protection locked="0"/>
    </xf>
    <xf numFmtId="0" fontId="51" fillId="0" borderId="40" xfId="0" applyFont="1" applyBorder="1" applyAlignment="1" applyProtection="1">
      <alignment horizontal="center" vertical="center" wrapText="1"/>
      <protection locked="0"/>
    </xf>
    <xf numFmtId="0" fontId="49" fillId="0" borderId="40" xfId="0" applyFont="1" applyFill="1" applyBorder="1" applyAlignment="1" applyProtection="1">
      <alignment horizontal="center" vertical="center" wrapText="1"/>
      <protection locked="0"/>
    </xf>
    <xf numFmtId="2" fontId="49" fillId="4" borderId="40" xfId="0" applyNumberFormat="1" applyFont="1" applyFill="1" applyBorder="1" applyAlignment="1" applyProtection="1">
      <alignment horizontal="center" vertical="center" wrapText="1"/>
    </xf>
    <xf numFmtId="0" fontId="49" fillId="4" borderId="40" xfId="0" applyFont="1" applyFill="1" applyBorder="1" applyAlignment="1" applyProtection="1">
      <alignment horizontal="center" vertical="center" wrapText="1"/>
    </xf>
    <xf numFmtId="0" fontId="49" fillId="4" borderId="40" xfId="0" applyFont="1" applyFill="1" applyBorder="1" applyAlignment="1" applyProtection="1">
      <alignment horizontal="center" vertical="center"/>
    </xf>
    <xf numFmtId="9" fontId="51" fillId="0" borderId="40" xfId="1" applyFont="1" applyBorder="1" applyAlignment="1" applyProtection="1">
      <alignment horizontal="center" vertical="center" wrapText="1"/>
      <protection locked="0"/>
    </xf>
    <xf numFmtId="0" fontId="51" fillId="9" borderId="40" xfId="0" applyFont="1" applyFill="1" applyBorder="1" applyAlignment="1" applyProtection="1">
      <alignment horizontal="center"/>
      <protection locked="0"/>
    </xf>
    <xf numFmtId="0" fontId="49" fillId="9" borderId="40" xfId="0" applyFont="1" applyFill="1" applyBorder="1" applyAlignment="1" applyProtection="1">
      <alignment horizontal="center" vertical="center"/>
      <protection locked="0"/>
    </xf>
    <xf numFmtId="0" fontId="51" fillId="0" borderId="26" xfId="0" applyFont="1" applyBorder="1" applyAlignment="1" applyProtection="1">
      <alignment horizontal="center"/>
      <protection locked="0"/>
    </xf>
    <xf numFmtId="0" fontId="51" fillId="0" borderId="32" xfId="0" applyFont="1" applyBorder="1" applyAlignment="1" applyProtection="1">
      <alignment horizontal="center"/>
      <protection locked="0"/>
    </xf>
    <xf numFmtId="0" fontId="49" fillId="9" borderId="40" xfId="0" applyFont="1" applyFill="1" applyBorder="1" applyAlignment="1" applyProtection="1">
      <alignment horizontal="left" vertical="center" wrapText="1"/>
      <protection locked="0"/>
    </xf>
    <xf numFmtId="9" fontId="51" fillId="0" borderId="40" xfId="0" applyNumberFormat="1" applyFont="1" applyBorder="1" applyAlignment="1" applyProtection="1">
      <alignment horizontal="center" vertical="center" wrapText="1"/>
      <protection locked="0"/>
    </xf>
    <xf numFmtId="9" fontId="51" fillId="0" borderId="49" xfId="0" applyNumberFormat="1" applyFont="1" applyBorder="1" applyAlignment="1" applyProtection="1">
      <alignment horizontal="center" vertical="center" wrapText="1"/>
      <protection locked="0"/>
    </xf>
    <xf numFmtId="9" fontId="51" fillId="0" borderId="62" xfId="0" applyNumberFormat="1" applyFont="1" applyBorder="1" applyAlignment="1" applyProtection="1">
      <alignment horizontal="center" vertical="center" wrapText="1"/>
      <protection locked="0"/>
    </xf>
    <xf numFmtId="9" fontId="51" fillId="0" borderId="50" xfId="0" applyNumberFormat="1" applyFont="1" applyBorder="1" applyAlignment="1" applyProtection="1">
      <alignment horizontal="center" vertical="center" wrapText="1"/>
      <protection locked="0"/>
    </xf>
    <xf numFmtId="0" fontId="51" fillId="0" borderId="49" xfId="0" applyFont="1" applyBorder="1" applyAlignment="1" applyProtection="1">
      <alignment horizontal="center" vertical="center" wrapText="1"/>
      <protection locked="0"/>
    </xf>
    <xf numFmtId="0" fontId="51" fillId="0" borderId="62" xfId="0" applyFont="1" applyBorder="1" applyAlignment="1" applyProtection="1">
      <alignment horizontal="center" vertical="center" wrapText="1"/>
      <protection locked="0"/>
    </xf>
    <xf numFmtId="0" fontId="51" fillId="0" borderId="50" xfId="0" applyFont="1" applyBorder="1" applyAlignment="1" applyProtection="1">
      <alignment horizontal="center" vertical="center" wrapText="1"/>
      <protection locked="0"/>
    </xf>
    <xf numFmtId="9" fontId="51" fillId="0" borderId="49" xfId="1" applyFont="1" applyBorder="1" applyAlignment="1" applyProtection="1">
      <alignment horizontal="center" vertical="center" wrapText="1"/>
      <protection locked="0"/>
    </xf>
    <xf numFmtId="9" fontId="51" fillId="0" borderId="62" xfId="1" applyFont="1" applyBorder="1" applyAlignment="1" applyProtection="1">
      <alignment horizontal="center" vertical="center" wrapText="1"/>
      <protection locked="0"/>
    </xf>
    <xf numFmtId="9" fontId="51" fillId="0" borderId="50" xfId="1" applyFont="1" applyBorder="1" applyAlignment="1" applyProtection="1">
      <alignment horizontal="center" vertical="center" wrapText="1"/>
      <protection locked="0"/>
    </xf>
    <xf numFmtId="9" fontId="51" fillId="0" borderId="40" xfId="1" applyFont="1" applyFill="1" applyBorder="1" applyAlignment="1" applyProtection="1">
      <alignment horizontal="center" vertical="center" wrapText="1"/>
      <protection locked="0"/>
    </xf>
    <xf numFmtId="9" fontId="51" fillId="0" borderId="40" xfId="1" applyFont="1" applyFill="1" applyBorder="1" applyAlignment="1" applyProtection="1">
      <alignment horizontal="center" vertical="center" wrapText="1"/>
    </xf>
    <xf numFmtId="9" fontId="51" fillId="0" borderId="40" xfId="1" applyFont="1" applyBorder="1" applyAlignment="1" applyProtection="1">
      <alignment horizontal="center" vertical="center" wrapText="1"/>
    </xf>
    <xf numFmtId="0" fontId="40" fillId="9" borderId="51" xfId="0" applyFont="1" applyFill="1" applyBorder="1" applyAlignment="1" applyProtection="1">
      <alignment horizontal="center" vertical="center" wrapText="1"/>
      <protection locked="0"/>
    </xf>
    <xf numFmtId="0" fontId="40" fillId="9" borderId="52" xfId="0" applyFont="1" applyFill="1" applyBorder="1" applyAlignment="1" applyProtection="1">
      <alignment horizontal="center" vertical="center" wrapText="1"/>
      <protection locked="0"/>
    </xf>
    <xf numFmtId="0" fontId="40" fillId="9" borderId="53" xfId="0" applyFont="1" applyFill="1" applyBorder="1" applyAlignment="1" applyProtection="1">
      <alignment horizontal="center" vertical="center" wrapText="1"/>
      <protection locked="0"/>
    </xf>
    <xf numFmtId="9" fontId="4" fillId="0" borderId="2" xfId="0" applyNumberFormat="1" applyFont="1" applyBorder="1" applyAlignment="1">
      <alignment horizontal="center" vertical="center" wrapText="1"/>
    </xf>
    <xf numFmtId="9" fontId="4" fillId="0" borderId="3" xfId="0" applyNumberFormat="1" applyFont="1" applyBorder="1" applyAlignment="1">
      <alignment horizontal="center" vertical="center" wrapText="1"/>
    </xf>
    <xf numFmtId="9" fontId="4" fillId="0" borderId="4" xfId="0" applyNumberFormat="1" applyFont="1" applyBorder="1" applyAlignment="1">
      <alignment horizontal="center" vertical="center" wrapText="1"/>
    </xf>
    <xf numFmtId="0" fontId="4" fillId="0" borderId="23" xfId="0" applyFont="1" applyBorder="1" applyAlignment="1">
      <alignment horizontal="center"/>
    </xf>
    <xf numFmtId="0" fontId="4" fillId="0" borderId="25" xfId="0" applyFont="1" applyBorder="1" applyAlignment="1">
      <alignment horizontal="center"/>
    </xf>
    <xf numFmtId="0" fontId="4" fillId="0" borderId="24" xfId="0" applyFont="1" applyBorder="1" applyAlignment="1">
      <alignment horizontal="center"/>
    </xf>
    <xf numFmtId="0" fontId="5" fillId="2" borderId="17" xfId="0" applyFont="1" applyFill="1" applyBorder="1" applyAlignment="1">
      <alignment horizontal="center"/>
    </xf>
    <xf numFmtId="0" fontId="5" fillId="2" borderId="18" xfId="0" applyFont="1" applyFill="1" applyBorder="1" applyAlignment="1">
      <alignment horizontal="center"/>
    </xf>
    <xf numFmtId="0" fontId="5" fillId="2" borderId="19" xfId="0" applyFont="1" applyFill="1" applyBorder="1" applyAlignment="1">
      <alignment horizontal="center"/>
    </xf>
    <xf numFmtId="9" fontId="4" fillId="0" borderId="2" xfId="1" applyFont="1" applyBorder="1" applyAlignment="1">
      <alignment horizontal="center" vertical="center" wrapText="1"/>
    </xf>
    <xf numFmtId="9" fontId="4" fillId="0" borderId="3" xfId="1" applyFont="1" applyBorder="1" applyAlignment="1">
      <alignment horizontal="center" vertical="center" wrapText="1"/>
    </xf>
    <xf numFmtId="9" fontId="4" fillId="0" borderId="4" xfId="1" applyFont="1" applyBorder="1" applyAlignment="1">
      <alignment horizontal="center" vertical="center" wrapText="1"/>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9" fontId="6" fillId="0" borderId="2" xfId="1" applyFont="1" applyFill="1" applyBorder="1" applyAlignment="1">
      <alignment horizontal="center" vertical="center" wrapText="1"/>
    </xf>
    <xf numFmtId="9" fontId="6" fillId="0" borderId="3" xfId="1" applyFont="1" applyFill="1" applyBorder="1" applyAlignment="1">
      <alignment horizontal="center" vertical="center" wrapText="1"/>
    </xf>
    <xf numFmtId="9" fontId="6" fillId="0" borderId="4" xfId="1" applyFont="1" applyFill="1" applyBorder="1" applyAlignment="1">
      <alignment horizontal="center" vertical="center" wrapText="1"/>
    </xf>
    <xf numFmtId="9" fontId="4" fillId="0" borderId="2" xfId="1" applyNumberFormat="1" applyFont="1" applyBorder="1" applyAlignment="1">
      <alignment horizontal="center" vertical="center" wrapText="1"/>
    </xf>
    <xf numFmtId="0" fontId="4" fillId="0" borderId="3" xfId="1" applyNumberFormat="1" applyFont="1" applyBorder="1" applyAlignment="1">
      <alignment horizontal="center" vertical="center" wrapText="1"/>
    </xf>
    <xf numFmtId="0" fontId="4" fillId="0" borderId="4" xfId="1" applyNumberFormat="1" applyFont="1" applyBorder="1" applyAlignment="1">
      <alignment horizontal="center" vertical="center" wrapText="1"/>
    </xf>
    <xf numFmtId="0" fontId="5" fillId="0" borderId="2" xfId="0" applyFont="1" applyBorder="1" applyAlignment="1">
      <alignment horizontal="center"/>
    </xf>
    <xf numFmtId="0" fontId="5" fillId="2" borderId="27" xfId="0" applyFont="1" applyFill="1" applyBorder="1" applyAlignment="1">
      <alignment horizontal="center"/>
    </xf>
    <xf numFmtId="0" fontId="5" fillId="2" borderId="28" xfId="0" applyFont="1" applyFill="1" applyBorder="1" applyAlignment="1">
      <alignment horizontal="center"/>
    </xf>
    <xf numFmtId="0" fontId="5" fillId="2" borderId="29" xfId="0" applyFont="1" applyFill="1" applyBorder="1" applyAlignment="1">
      <alignment horizontal="center"/>
    </xf>
    <xf numFmtId="0" fontId="5" fillId="0" borderId="7" xfId="0" applyFont="1" applyBorder="1" applyAlignment="1">
      <alignment horizontal="center" vertical="center"/>
    </xf>
    <xf numFmtId="0" fontId="5" fillId="0" borderId="26" xfId="0" applyFont="1" applyBorder="1" applyAlignment="1">
      <alignment horizontal="center" vertical="center"/>
    </xf>
    <xf numFmtId="0" fontId="5" fillId="0" borderId="21"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1" xfId="0" applyFont="1" applyFill="1" applyBorder="1" applyAlignment="1">
      <alignment horizontal="center" vertical="center"/>
    </xf>
    <xf numFmtId="0" fontId="16" fillId="7" borderId="34" xfId="0" applyFont="1" applyFill="1" applyBorder="1" applyAlignment="1">
      <alignment horizontal="left" vertical="top"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4" fillId="7" borderId="4" xfId="0" applyFont="1" applyFill="1" applyBorder="1" applyAlignment="1">
      <alignment vertical="center" wrapText="1"/>
    </xf>
    <xf numFmtId="0" fontId="14" fillId="7" borderId="1" xfId="0" applyFont="1" applyFill="1" applyBorder="1" applyAlignment="1">
      <alignment vertical="center" wrapText="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0" fillId="5" borderId="37" xfId="0" applyFont="1" applyFill="1" applyBorder="1" applyAlignment="1">
      <alignment horizontal="center" vertical="center" wrapText="1"/>
    </xf>
    <xf numFmtId="0" fontId="10" fillId="5" borderId="39" xfId="0" applyFont="1" applyFill="1" applyBorder="1" applyAlignment="1">
      <alignment horizontal="center" vertical="center" wrapText="1"/>
    </xf>
    <xf numFmtId="0" fontId="10" fillId="5" borderId="35" xfId="0" applyFont="1" applyFill="1" applyBorder="1" applyAlignment="1">
      <alignment horizontal="center" vertical="center" wrapText="1"/>
    </xf>
    <xf numFmtId="0" fontId="10" fillId="5" borderId="36" xfId="0" applyFont="1" applyFill="1" applyBorder="1" applyAlignment="1">
      <alignment horizontal="center" vertical="center" wrapText="1"/>
    </xf>
    <xf numFmtId="0" fontId="10" fillId="5" borderId="33" xfId="0" applyFont="1" applyFill="1" applyBorder="1" applyAlignment="1">
      <alignment horizontal="center" vertical="center" wrapText="1"/>
    </xf>
    <xf numFmtId="0" fontId="10" fillId="5" borderId="38" xfId="0" applyFont="1" applyFill="1" applyBorder="1" applyAlignment="1">
      <alignment horizontal="center" vertical="center" wrapText="1"/>
    </xf>
    <xf numFmtId="0" fontId="11" fillId="3" borderId="17" xfId="0" applyFont="1" applyFill="1" applyBorder="1" applyAlignment="1">
      <alignment horizontal="center" vertical="center"/>
    </xf>
    <xf numFmtId="0" fontId="11" fillId="3" borderId="18" xfId="0" applyFont="1" applyFill="1" applyBorder="1" applyAlignment="1">
      <alignment horizontal="center" vertical="center"/>
    </xf>
    <xf numFmtId="0" fontId="11" fillId="3" borderId="19" xfId="0" applyFont="1" applyFill="1" applyBorder="1" applyAlignment="1">
      <alignment horizontal="center" vertical="center"/>
    </xf>
    <xf numFmtId="0" fontId="10" fillId="5" borderId="17" xfId="0" applyFont="1" applyFill="1" applyBorder="1" applyAlignment="1">
      <alignment horizontal="center" vertical="center" wrapText="1"/>
    </xf>
    <xf numFmtId="0" fontId="10" fillId="5" borderId="18" xfId="0" applyFont="1" applyFill="1" applyBorder="1" applyAlignment="1">
      <alignment horizontal="center" vertical="center" wrapText="1"/>
    </xf>
    <xf numFmtId="0" fontId="10" fillId="5" borderId="19" xfId="0" applyFont="1" applyFill="1" applyBorder="1" applyAlignment="1">
      <alignment horizontal="center" vertical="center" wrapText="1"/>
    </xf>
    <xf numFmtId="0" fontId="12" fillId="0" borderId="7" xfId="0" applyFont="1" applyBorder="1" applyAlignment="1">
      <alignment horizontal="center" vertical="center" wrapText="1"/>
    </xf>
    <xf numFmtId="0" fontId="12" fillId="0" borderId="21" xfId="0" applyFont="1" applyBorder="1" applyAlignment="1">
      <alignment horizontal="center" vertical="center" wrapText="1"/>
    </xf>
    <xf numFmtId="0" fontId="38" fillId="9" borderId="40" xfId="0" applyFont="1" applyFill="1" applyBorder="1" applyAlignment="1" applyProtection="1">
      <alignment horizontal="center" vertical="center"/>
      <protection locked="0"/>
    </xf>
    <xf numFmtId="0" fontId="37" fillId="9" borderId="40" xfId="0" applyFont="1" applyFill="1" applyBorder="1" applyAlignment="1" applyProtection="1">
      <alignment horizontal="center" vertical="center"/>
    </xf>
    <xf numFmtId="0" fontId="36" fillId="4" borderId="40" xfId="0" applyFont="1" applyFill="1" applyBorder="1" applyAlignment="1" applyProtection="1">
      <alignment horizontal="center" vertical="center" wrapText="1"/>
    </xf>
    <xf numFmtId="9" fontId="34" fillId="0" borderId="40" xfId="0" applyNumberFormat="1" applyFont="1" applyFill="1" applyBorder="1" applyAlignment="1" applyProtection="1">
      <alignment horizontal="center" vertical="center" wrapText="1"/>
      <protection locked="0"/>
    </xf>
    <xf numFmtId="164" fontId="24" fillId="0" borderId="40" xfId="0" applyNumberFormat="1" applyFont="1" applyBorder="1" applyAlignment="1" applyProtection="1">
      <alignment horizontal="center" vertical="center"/>
    </xf>
    <xf numFmtId="0" fontId="27" fillId="0" borderId="40" xfId="0" applyFont="1" applyBorder="1" applyAlignment="1" applyProtection="1">
      <alignment horizontal="center" vertical="center"/>
      <protection locked="0"/>
    </xf>
    <xf numFmtId="0" fontId="27" fillId="9" borderId="40" xfId="0" applyFont="1" applyFill="1" applyBorder="1" applyAlignment="1" applyProtection="1">
      <alignment horizontal="center" vertical="center"/>
      <protection locked="0"/>
    </xf>
    <xf numFmtId="0" fontId="30" fillId="8" borderId="40" xfId="0" applyFont="1" applyFill="1" applyBorder="1" applyAlignment="1" applyProtection="1">
      <alignment horizontal="center" vertical="center" wrapText="1"/>
    </xf>
    <xf numFmtId="0" fontId="32" fillId="0" borderId="40" xfId="0" applyFont="1" applyBorder="1" applyAlignment="1" applyProtection="1">
      <alignment horizontal="center" vertical="center" wrapText="1"/>
      <protection locked="0"/>
    </xf>
    <xf numFmtId="0" fontId="26" fillId="4" borderId="45" xfId="0" applyFont="1" applyFill="1" applyBorder="1" applyAlignment="1" applyProtection="1">
      <alignment horizontal="center" vertical="center" wrapText="1"/>
    </xf>
    <xf numFmtId="0" fontId="26" fillId="4" borderId="55" xfId="0" applyFont="1" applyFill="1" applyBorder="1" applyAlignment="1" applyProtection="1">
      <alignment horizontal="center" vertical="center" wrapText="1"/>
    </xf>
    <xf numFmtId="0" fontId="26" fillId="4" borderId="46" xfId="0" applyFont="1" applyFill="1" applyBorder="1" applyAlignment="1" applyProtection="1">
      <alignment horizontal="center" vertical="center" wrapText="1"/>
    </xf>
    <xf numFmtId="0" fontId="32" fillId="9" borderId="40" xfId="0" applyFont="1" applyFill="1" applyBorder="1" applyAlignment="1" applyProtection="1">
      <alignment horizontal="center" vertical="center" wrapText="1"/>
      <protection locked="0"/>
    </xf>
    <xf numFmtId="0" fontId="26" fillId="4" borderId="63" xfId="0" applyFont="1" applyFill="1" applyBorder="1" applyAlignment="1" applyProtection="1">
      <alignment horizontal="center" vertical="center" wrapText="1"/>
    </xf>
    <xf numFmtId="0" fontId="26" fillId="4" borderId="3" xfId="0" applyFont="1" applyFill="1" applyBorder="1" applyAlignment="1" applyProtection="1">
      <alignment horizontal="center" vertical="center" wrapText="1"/>
    </xf>
    <xf numFmtId="0" fontId="26" fillId="4" borderId="59" xfId="0" applyFont="1" applyFill="1" applyBorder="1" applyAlignment="1" applyProtection="1">
      <alignment horizontal="center" vertical="center" wrapText="1"/>
    </xf>
    <xf numFmtId="0" fontId="26" fillId="4" borderId="40" xfId="0" applyFont="1" applyFill="1" applyBorder="1" applyAlignment="1" applyProtection="1">
      <alignment horizontal="center" vertical="center" wrapText="1"/>
    </xf>
    <xf numFmtId="164" fontId="24" fillId="0" borderId="40" xfId="0" applyNumberFormat="1" applyFont="1" applyBorder="1" applyAlignment="1" applyProtection="1">
      <alignment horizontal="center" vertical="center"/>
      <protection locked="0"/>
    </xf>
    <xf numFmtId="0" fontId="27" fillId="0" borderId="51" xfId="0" applyFont="1" applyBorder="1" applyAlignment="1" applyProtection="1">
      <alignment horizontal="left" vertical="center" wrapText="1"/>
    </xf>
    <xf numFmtId="0" fontId="27" fillId="0" borderId="52" xfId="0" applyFont="1" applyBorder="1" applyAlignment="1">
      <alignment horizontal="left" vertical="center" wrapText="1"/>
    </xf>
    <xf numFmtId="0" fontId="28" fillId="9" borderId="51" xfId="0" applyFont="1" applyFill="1" applyBorder="1" applyAlignment="1" applyProtection="1">
      <alignment horizontal="center" vertical="top" wrapText="1"/>
    </xf>
    <xf numFmtId="0" fontId="28" fillId="9" borderId="52" xfId="0" applyFont="1" applyFill="1" applyBorder="1" applyAlignment="1" applyProtection="1">
      <alignment horizontal="center" vertical="top" wrapText="1"/>
    </xf>
    <xf numFmtId="0" fontId="28" fillId="9" borderId="53" xfId="0" applyFont="1" applyFill="1" applyBorder="1" applyAlignment="1" applyProtection="1">
      <alignment horizontal="center" vertical="top" wrapText="1"/>
    </xf>
    <xf numFmtId="0" fontId="24" fillId="0" borderId="40" xfId="0" applyFont="1" applyFill="1" applyBorder="1" applyAlignment="1" applyProtection="1">
      <alignment horizontal="center" vertical="center" wrapText="1"/>
      <protection locked="0"/>
    </xf>
    <xf numFmtId="0" fontId="30" fillId="8" borderId="49" xfId="0" applyFont="1" applyFill="1" applyBorder="1" applyAlignment="1" applyProtection="1">
      <alignment horizontal="center" vertical="center" wrapText="1"/>
    </xf>
    <xf numFmtId="0" fontId="30" fillId="8" borderId="62" xfId="0" applyFont="1" applyFill="1" applyBorder="1" applyAlignment="1" applyProtection="1">
      <alignment horizontal="center" vertical="center" wrapText="1"/>
    </xf>
    <xf numFmtId="0" fontId="30" fillId="8" borderId="50" xfId="0" applyFont="1" applyFill="1" applyBorder="1" applyAlignment="1" applyProtection="1">
      <alignment horizontal="center" vertical="center" wrapText="1"/>
    </xf>
    <xf numFmtId="164" fontId="24" fillId="0" borderId="49" xfId="0" applyNumberFormat="1" applyFont="1" applyBorder="1" applyAlignment="1" applyProtection="1">
      <alignment horizontal="center" vertical="center"/>
    </xf>
    <xf numFmtId="164" fontId="24" fillId="0" borderId="62" xfId="0" applyNumberFormat="1" applyFont="1" applyBorder="1" applyAlignment="1" applyProtection="1">
      <alignment horizontal="center" vertical="center"/>
    </xf>
    <xf numFmtId="164" fontId="24" fillId="0" borderId="50" xfId="0" applyNumberFormat="1" applyFont="1" applyBorder="1" applyAlignment="1" applyProtection="1">
      <alignment horizontal="center" vertical="center"/>
    </xf>
    <xf numFmtId="0" fontId="25" fillId="4" borderId="40" xfId="0" applyFont="1" applyFill="1" applyBorder="1" applyAlignment="1" applyProtection="1">
      <alignment horizontal="center" vertical="center" wrapText="1"/>
    </xf>
    <xf numFmtId="0" fontId="30" fillId="8" borderId="56" xfId="0" applyFont="1" applyFill="1" applyBorder="1" applyAlignment="1" applyProtection="1">
      <alignment horizontal="center" vertical="center" wrapText="1"/>
    </xf>
    <xf numFmtId="0" fontId="30" fillId="8" borderId="57" xfId="0" applyFont="1" applyFill="1" applyBorder="1" applyAlignment="1" applyProtection="1">
      <alignment horizontal="center" vertical="center" wrapText="1"/>
    </xf>
    <xf numFmtId="0" fontId="30" fillId="8" borderId="58" xfId="0" applyFont="1" applyFill="1" applyBorder="1" applyAlignment="1" applyProtection="1">
      <alignment horizontal="center" vertical="center" wrapText="1"/>
    </xf>
    <xf numFmtId="0" fontId="25" fillId="4" borderId="60" xfId="0" applyFont="1" applyFill="1" applyBorder="1" applyAlignment="1" applyProtection="1">
      <alignment horizontal="center" vertical="center" wrapText="1"/>
    </xf>
    <xf numFmtId="0" fontId="25" fillId="4" borderId="32" xfId="0" applyFont="1" applyFill="1" applyBorder="1" applyAlignment="1" applyProtection="1">
      <alignment horizontal="center" vertical="center" wrapText="1"/>
    </xf>
    <xf numFmtId="0" fontId="25" fillId="4" borderId="61" xfId="0" applyFont="1" applyFill="1" applyBorder="1" applyAlignment="1" applyProtection="1">
      <alignment horizontal="center" vertical="center" wrapText="1"/>
    </xf>
    <xf numFmtId="0" fontId="27" fillId="0" borderId="51" xfId="0" applyFont="1" applyBorder="1" applyAlignment="1" applyProtection="1">
      <alignment horizontal="justify" vertical="center" wrapText="1"/>
    </xf>
    <xf numFmtId="0" fontId="27" fillId="0" borderId="52" xfId="0" applyFont="1" applyBorder="1" applyAlignment="1" applyProtection="1">
      <alignment horizontal="justify" vertical="center" wrapText="1"/>
    </xf>
    <xf numFmtId="0" fontId="39" fillId="9" borderId="51" xfId="0" applyFont="1" applyFill="1" applyBorder="1" applyAlignment="1" applyProtection="1">
      <alignment horizontal="center" vertical="center" wrapText="1"/>
    </xf>
    <xf numFmtId="0" fontId="39" fillId="9" borderId="52" xfId="0" applyFont="1" applyFill="1" applyBorder="1" applyAlignment="1" applyProtection="1">
      <alignment horizontal="center" vertical="center" wrapText="1"/>
    </xf>
    <xf numFmtId="0" fontId="39" fillId="9" borderId="53" xfId="0" applyFont="1" applyFill="1" applyBorder="1" applyAlignment="1" applyProtection="1">
      <alignment horizontal="center" vertical="center" wrapText="1"/>
    </xf>
    <xf numFmtId="0" fontId="27" fillId="9" borderId="52" xfId="0" applyFont="1" applyFill="1" applyBorder="1" applyAlignment="1" applyProtection="1">
      <alignment horizontal="center"/>
    </xf>
    <xf numFmtId="0" fontId="53" fillId="9" borderId="51" xfId="0" applyFont="1" applyFill="1" applyBorder="1" applyAlignment="1">
      <alignment horizontal="center" vertical="center" wrapText="1"/>
    </xf>
    <xf numFmtId="0" fontId="53" fillId="9" borderId="52" xfId="0" applyFont="1" applyFill="1" applyBorder="1" applyAlignment="1">
      <alignment horizontal="center" vertical="center" wrapText="1"/>
    </xf>
    <xf numFmtId="0" fontId="53" fillId="9" borderId="53" xfId="0" applyFont="1" applyFill="1" applyBorder="1" applyAlignment="1">
      <alignment horizontal="center" vertical="center" wrapText="1"/>
    </xf>
    <xf numFmtId="0" fontId="52" fillId="9" borderId="60" xfId="0" applyFont="1" applyFill="1" applyBorder="1" applyAlignment="1" applyProtection="1">
      <alignment horizontal="left" vertical="center"/>
      <protection locked="0"/>
    </xf>
    <xf numFmtId="0" fontId="52" fillId="9" borderId="32" xfId="0" applyFont="1" applyFill="1" applyBorder="1" applyAlignment="1" applyProtection="1">
      <alignment horizontal="left" vertical="center"/>
      <protection locked="0"/>
    </xf>
    <xf numFmtId="9" fontId="52" fillId="4" borderId="49" xfId="1" applyFont="1" applyFill="1" applyBorder="1" applyAlignment="1">
      <alignment horizontal="center" vertical="center"/>
    </xf>
    <xf numFmtId="9" fontId="52" fillId="4" borderId="50" xfId="1" applyFont="1" applyFill="1" applyBorder="1" applyAlignment="1">
      <alignment horizontal="center" vertical="center"/>
    </xf>
    <xf numFmtId="0" fontId="52" fillId="9" borderId="43" xfId="0" applyFont="1" applyFill="1" applyBorder="1" applyAlignment="1">
      <alignment horizontal="center" vertical="center"/>
    </xf>
    <xf numFmtId="0" fontId="52" fillId="9" borderId="0" xfId="0" applyFont="1" applyFill="1" applyBorder="1" applyAlignment="1">
      <alignment horizontal="center" vertical="center"/>
    </xf>
    <xf numFmtId="0" fontId="52" fillId="9" borderId="44" xfId="0" applyFont="1" applyFill="1" applyBorder="1" applyAlignment="1">
      <alignment horizontal="center" vertical="center"/>
    </xf>
    <xf numFmtId="0" fontId="55" fillId="9" borderId="20" xfId="0" applyFont="1" applyFill="1" applyBorder="1" applyAlignment="1" applyProtection="1">
      <alignment horizontal="center" vertical="center"/>
      <protection locked="0"/>
    </xf>
    <xf numFmtId="0" fontId="52" fillId="9" borderId="26" xfId="0" applyFont="1" applyFill="1" applyBorder="1" applyAlignment="1" applyProtection="1">
      <alignment horizontal="center" vertical="center"/>
      <protection locked="0"/>
    </xf>
    <xf numFmtId="0" fontId="55" fillId="8" borderId="64" xfId="0" applyFont="1" applyFill="1" applyBorder="1" applyAlignment="1" applyProtection="1">
      <alignment horizontal="center" vertical="center" wrapText="1"/>
    </xf>
    <xf numFmtId="0" fontId="55" fillId="13" borderId="64" xfId="0" applyFont="1" applyFill="1" applyBorder="1" applyAlignment="1" applyProtection="1">
      <alignment horizontal="center" vertical="center" wrapText="1"/>
    </xf>
    <xf numFmtId="0" fontId="55" fillId="12" borderId="64" xfId="0" applyFont="1" applyFill="1" applyBorder="1" applyAlignment="1" applyProtection="1">
      <alignment horizontal="center" vertical="center" wrapText="1"/>
    </xf>
    <xf numFmtId="0" fontId="53" fillId="0" borderId="64"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20" xfId="0" applyFont="1" applyBorder="1" applyAlignment="1">
      <alignment horizontal="center" vertical="center"/>
    </xf>
    <xf numFmtId="0" fontId="9" fillId="0" borderId="0" xfId="0" applyFont="1" applyAlignment="1">
      <alignment horizontal="center" vertical="center"/>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30" xfId="0" applyFont="1" applyBorder="1" applyAlignment="1">
      <alignment horizontal="center" vertical="center"/>
    </xf>
  </cellXfs>
  <cellStyles count="12">
    <cellStyle name="Hipervínculo" xfId="3" builtinId="8" hidden="1"/>
    <cellStyle name="Hipervínculo" xfId="5" builtinId="8" hidden="1"/>
    <cellStyle name="Hipervínculo" xfId="7" builtinId="8" hidden="1"/>
    <cellStyle name="Hipervínculo" xfId="9"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Millares" xfId="11" builtinId="3"/>
    <cellStyle name="Normal" xfId="0" builtinId="0"/>
    <cellStyle name="Normal 2" xfId="2"/>
    <cellStyle name="Porcentaje" xfId="1" builtinId="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4D1"/>
      <color rgb="FFFFE699"/>
      <color rgb="FFFFF28F"/>
      <color rgb="FFFFE000"/>
      <color rgb="FF4D4D4D"/>
      <color rgb="FFE2ECFD"/>
      <color rgb="FF6699FF"/>
      <color rgb="FF0000CC"/>
      <color rgb="FF2CD2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3" Type="http://schemas.openxmlformats.org/officeDocument/2006/relationships/image" Target="../media/image1.jpg"/><Relationship Id="rId2" Type="http://schemas.openxmlformats.org/officeDocument/2006/relationships/image" Target="../media/image3.jpg"/><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0</xdr:row>
      <xdr:rowOff>139700</xdr:rowOff>
    </xdr:from>
    <xdr:to>
      <xdr:col>1</xdr:col>
      <xdr:colOff>1758950</xdr:colOff>
      <xdr:row>0</xdr:row>
      <xdr:rowOff>864951</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8150" y="139700"/>
          <a:ext cx="1549400" cy="7252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141940</xdr:colOff>
      <xdr:row>0</xdr:row>
      <xdr:rowOff>89648</xdr:rowOff>
    </xdr:from>
    <xdr:to>
      <xdr:col>3</xdr:col>
      <xdr:colOff>201704</xdr:colOff>
      <xdr:row>0</xdr:row>
      <xdr:rowOff>984847</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1352" y="89648"/>
          <a:ext cx="1912470" cy="8951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312394</xdr:colOff>
      <xdr:row>0</xdr:row>
      <xdr:rowOff>0</xdr:rowOff>
    </xdr:to>
    <xdr:pic>
      <xdr:nvPicPr>
        <xdr:cNvPr id="10" name="Imagen 9">
          <a:extLst>
            <a:ext uri="{FF2B5EF4-FFF2-40B4-BE49-F238E27FC236}">
              <a16:creationId xmlns:a16="http://schemas.microsoft.com/office/drawing/2014/main" id="{00000000-0008-0000-0800-00000A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0483" b="7983"/>
        <a:stretch/>
      </xdr:blipFill>
      <xdr:spPr>
        <a:xfrm>
          <a:off x="9191625" y="0"/>
          <a:ext cx="312394" cy="0"/>
        </a:xfrm>
        <a:prstGeom prst="rect">
          <a:avLst/>
        </a:prstGeom>
      </xdr:spPr>
    </xdr:pic>
    <xdr:clientData/>
  </xdr:twoCellAnchor>
  <xdr:twoCellAnchor editAs="oneCell">
    <xdr:from>
      <xdr:col>35</xdr:col>
      <xdr:colOff>603351</xdr:colOff>
      <xdr:row>0</xdr:row>
      <xdr:rowOff>0</xdr:rowOff>
    </xdr:from>
    <xdr:to>
      <xdr:col>40</xdr:col>
      <xdr:colOff>518062</xdr:colOff>
      <xdr:row>0</xdr:row>
      <xdr:rowOff>0</xdr:rowOff>
    </xdr:to>
    <xdr:pic>
      <xdr:nvPicPr>
        <xdr:cNvPr id="11" name="Imagen 10">
          <a:extLst>
            <a:ext uri="{FF2B5EF4-FFF2-40B4-BE49-F238E27FC236}">
              <a16:creationId xmlns:a16="http://schemas.microsoft.com/office/drawing/2014/main" id="{00000000-0008-0000-0800-00000B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925" b="14909"/>
        <a:stretch/>
      </xdr:blipFill>
      <xdr:spPr>
        <a:xfrm>
          <a:off x="30235626" y="0"/>
          <a:ext cx="3534211" cy="0"/>
        </a:xfrm>
        <a:prstGeom prst="rect">
          <a:avLst/>
        </a:prstGeom>
      </xdr:spPr>
    </xdr:pic>
    <xdr:clientData/>
  </xdr:twoCellAnchor>
  <xdr:twoCellAnchor editAs="oneCell">
    <xdr:from>
      <xdr:col>1</xdr:col>
      <xdr:colOff>0</xdr:colOff>
      <xdr:row>0</xdr:row>
      <xdr:rowOff>0</xdr:rowOff>
    </xdr:from>
    <xdr:to>
      <xdr:col>2</xdr:col>
      <xdr:colOff>45694</xdr:colOff>
      <xdr:row>0</xdr:row>
      <xdr:rowOff>0</xdr:rowOff>
    </xdr:to>
    <xdr:pic>
      <xdr:nvPicPr>
        <xdr:cNvPr id="12" name="Imagen 11">
          <a:extLst>
            <a:ext uri="{FF2B5EF4-FFF2-40B4-BE49-F238E27FC236}">
              <a16:creationId xmlns:a16="http://schemas.microsoft.com/office/drawing/2014/main" id="{00000000-0008-0000-0800-00000C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0483" b="7983"/>
        <a:stretch/>
      </xdr:blipFill>
      <xdr:spPr>
        <a:xfrm>
          <a:off x="161925" y="0"/>
          <a:ext cx="312394" cy="0"/>
        </a:xfrm>
        <a:prstGeom prst="rect">
          <a:avLst/>
        </a:prstGeom>
      </xdr:spPr>
    </xdr:pic>
    <xdr:clientData/>
  </xdr:twoCellAnchor>
  <xdr:twoCellAnchor editAs="oneCell">
    <xdr:from>
      <xdr:col>23</xdr:col>
      <xdr:colOff>260451</xdr:colOff>
      <xdr:row>0</xdr:row>
      <xdr:rowOff>0</xdr:rowOff>
    </xdr:from>
    <xdr:to>
      <xdr:col>28</xdr:col>
      <xdr:colOff>175162</xdr:colOff>
      <xdr:row>0</xdr:row>
      <xdr:rowOff>0</xdr:rowOff>
    </xdr:to>
    <xdr:pic>
      <xdr:nvPicPr>
        <xdr:cNvPr id="13" name="Imagen 12">
          <a:extLst>
            <a:ext uri="{FF2B5EF4-FFF2-40B4-BE49-F238E27FC236}">
              <a16:creationId xmlns:a16="http://schemas.microsoft.com/office/drawing/2014/main" id="{00000000-0008-0000-0800-00000D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925" b="14909"/>
        <a:stretch/>
      </xdr:blipFill>
      <xdr:spPr>
        <a:xfrm>
          <a:off x="21205926" y="0"/>
          <a:ext cx="3534211" cy="0"/>
        </a:xfrm>
        <a:prstGeom prst="rect">
          <a:avLst/>
        </a:prstGeom>
      </xdr:spPr>
    </xdr:pic>
    <xdr:clientData/>
  </xdr:twoCellAnchor>
  <xdr:twoCellAnchor editAs="oneCell">
    <xdr:from>
      <xdr:col>1</xdr:col>
      <xdr:colOff>196850</xdr:colOff>
      <xdr:row>1</xdr:row>
      <xdr:rowOff>88900</xdr:rowOff>
    </xdr:from>
    <xdr:to>
      <xdr:col>2</xdr:col>
      <xdr:colOff>1244600</xdr:colOff>
      <xdr:row>1</xdr:row>
      <xdr:rowOff>710119</xdr:rowOff>
    </xdr:to>
    <xdr:pic>
      <xdr:nvPicPr>
        <xdr:cNvPr id="2" name="Imagen 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68300" y="88900"/>
          <a:ext cx="1327150" cy="6212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194234</xdr:colOff>
      <xdr:row>1</xdr:row>
      <xdr:rowOff>82177</xdr:rowOff>
    </xdr:from>
    <xdr:to>
      <xdr:col>2</xdr:col>
      <xdr:colOff>1396999</xdr:colOff>
      <xdr:row>1</xdr:row>
      <xdr:rowOff>799036</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1234" y="261471"/>
          <a:ext cx="1531471" cy="71685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148166</xdr:colOff>
      <xdr:row>0</xdr:row>
      <xdr:rowOff>91723</xdr:rowOff>
    </xdr:from>
    <xdr:to>
      <xdr:col>2</xdr:col>
      <xdr:colOff>21167</xdr:colOff>
      <xdr:row>0</xdr:row>
      <xdr:rowOff>871137</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8166" y="91723"/>
          <a:ext cx="1665112" cy="7794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I30"/>
  <sheetViews>
    <sheetView topLeftCell="A7" zoomScale="70" zoomScaleNormal="70" zoomScalePageLayoutView="70" workbookViewId="0">
      <selection activeCell="I16" sqref="I16:I19"/>
    </sheetView>
  </sheetViews>
  <sheetFormatPr baseColWidth="10" defaultColWidth="10.81640625" defaultRowHeight="14" x14ac:dyDescent="0.3"/>
  <cols>
    <col min="1" max="1" width="7" style="1" customWidth="1"/>
    <col min="2" max="2" width="16.26953125" style="1" customWidth="1"/>
    <col min="3" max="3" width="41.1796875" style="1" customWidth="1"/>
    <col min="4" max="4" width="46" style="1" hidden="1" customWidth="1"/>
    <col min="5" max="5" width="22.81640625" style="1" customWidth="1"/>
    <col min="6" max="6" width="35.453125" style="1" customWidth="1"/>
    <col min="7" max="7" width="19.1796875" style="1" customWidth="1"/>
    <col min="8" max="8" width="31.26953125" style="1" customWidth="1"/>
    <col min="9" max="9" width="30.453125" style="1" customWidth="1"/>
    <col min="10" max="16384" width="10.81640625" style="1"/>
  </cols>
  <sheetData>
    <row r="2" spans="1:9" x14ac:dyDescent="0.3">
      <c r="B2" s="222" t="s">
        <v>0</v>
      </c>
      <c r="C2" s="222"/>
      <c r="D2" s="222"/>
      <c r="E2" s="222"/>
      <c r="F2" s="222"/>
      <c r="G2" s="222"/>
      <c r="H2" s="222"/>
      <c r="I2" s="222"/>
    </row>
    <row r="3" spans="1:9" x14ac:dyDescent="0.3">
      <c r="B3" s="232" t="s">
        <v>1</v>
      </c>
      <c r="C3" s="232"/>
      <c r="D3" s="232"/>
      <c r="E3" s="232"/>
      <c r="F3" s="232"/>
      <c r="G3" s="232"/>
      <c r="H3" s="232"/>
      <c r="I3" s="232"/>
    </row>
    <row r="4" spans="1:9" x14ac:dyDescent="0.3">
      <c r="C4" s="2" t="s">
        <v>2</v>
      </c>
      <c r="D4" s="3" t="s">
        <v>3</v>
      </c>
      <c r="E4" s="20"/>
    </row>
    <row r="5" spans="1:9" x14ac:dyDescent="0.3">
      <c r="C5" s="2" t="s">
        <v>4</v>
      </c>
      <c r="D5" s="3" t="s">
        <v>5</v>
      </c>
      <c r="E5" s="20"/>
    </row>
    <row r="6" spans="1:9" x14ac:dyDescent="0.3">
      <c r="C6" s="4" t="s">
        <v>6</v>
      </c>
      <c r="D6" s="5" t="s">
        <v>7</v>
      </c>
      <c r="E6" s="20"/>
    </row>
    <row r="7" spans="1:9" x14ac:dyDescent="0.3">
      <c r="C7" s="4" t="s">
        <v>8</v>
      </c>
      <c r="D7" s="5" t="s">
        <v>9</v>
      </c>
      <c r="E7" s="20"/>
    </row>
    <row r="8" spans="1:9" x14ac:dyDescent="0.3">
      <c r="C8" s="4" t="s">
        <v>10</v>
      </c>
      <c r="D8" s="6">
        <v>41656</v>
      </c>
      <c r="E8" s="21"/>
    </row>
    <row r="9" spans="1:9" x14ac:dyDescent="0.3">
      <c r="C9" s="226" t="s">
        <v>11</v>
      </c>
      <c r="D9" s="5" t="s">
        <v>12</v>
      </c>
      <c r="E9" s="20"/>
      <c r="F9" s="7"/>
      <c r="I9" s="8"/>
    </row>
    <row r="10" spans="1:9" x14ac:dyDescent="0.3">
      <c r="C10" s="226"/>
      <c r="D10" s="5" t="s">
        <v>13</v>
      </c>
      <c r="E10" s="20"/>
    </row>
    <row r="12" spans="1:9" x14ac:dyDescent="0.3">
      <c r="A12" s="227" t="s">
        <v>14</v>
      </c>
      <c r="B12" s="228"/>
      <c r="C12" s="228"/>
      <c r="D12" s="228"/>
      <c r="E12" s="228"/>
      <c r="F12" s="228"/>
      <c r="G12" s="228"/>
      <c r="H12" s="228"/>
      <c r="I12" s="229"/>
    </row>
    <row r="13" spans="1:9" x14ac:dyDescent="0.3">
      <c r="A13" s="227" t="s">
        <v>15</v>
      </c>
      <c r="B13" s="228"/>
      <c r="C13" s="228"/>
      <c r="D13" s="228"/>
      <c r="E13" s="228"/>
      <c r="F13" s="228"/>
      <c r="G13" s="228"/>
      <c r="H13" s="228"/>
      <c r="I13" s="229"/>
    </row>
    <row r="14" spans="1:9" x14ac:dyDescent="0.3">
      <c r="A14" s="233"/>
      <c r="B14" s="234"/>
      <c r="C14" s="234"/>
      <c r="D14" s="234"/>
      <c r="E14" s="234"/>
      <c r="F14" s="234"/>
      <c r="G14" s="235"/>
      <c r="H14" s="224" t="s">
        <v>16</v>
      </c>
      <c r="I14" s="225"/>
    </row>
    <row r="15" spans="1:9" ht="28" x14ac:dyDescent="0.3">
      <c r="A15" s="55" t="s">
        <v>17</v>
      </c>
      <c r="B15" s="22" t="s">
        <v>18</v>
      </c>
      <c r="C15" s="35" t="s">
        <v>19</v>
      </c>
      <c r="D15" s="22" t="s">
        <v>20</v>
      </c>
      <c r="E15" s="55" t="s">
        <v>21</v>
      </c>
      <c r="F15" s="55" t="s">
        <v>22</v>
      </c>
      <c r="G15" s="49" t="s">
        <v>23</v>
      </c>
      <c r="H15" s="55" t="s">
        <v>24</v>
      </c>
      <c r="I15" s="55" t="s">
        <v>25</v>
      </c>
    </row>
    <row r="16" spans="1:9" ht="28" x14ac:dyDescent="0.3">
      <c r="A16" s="230" t="s">
        <v>26</v>
      </c>
      <c r="B16" s="231">
        <v>0.3</v>
      </c>
      <c r="C16" s="223" t="s">
        <v>27</v>
      </c>
      <c r="D16" s="10" t="s">
        <v>28</v>
      </c>
      <c r="E16" s="209">
        <v>4</v>
      </c>
      <c r="F16" s="209" t="s">
        <v>29</v>
      </c>
      <c r="G16" s="223" t="s">
        <v>30</v>
      </c>
      <c r="H16" s="209"/>
      <c r="I16" s="212"/>
    </row>
    <row r="17" spans="1:9" ht="56.25" customHeight="1" x14ac:dyDescent="0.3">
      <c r="A17" s="230"/>
      <c r="B17" s="230"/>
      <c r="C17" s="223"/>
      <c r="D17" s="11" t="s">
        <v>31</v>
      </c>
      <c r="E17" s="210"/>
      <c r="F17" s="210"/>
      <c r="G17" s="223"/>
      <c r="H17" s="210"/>
      <c r="I17" s="212"/>
    </row>
    <row r="18" spans="1:9" ht="25.5" customHeight="1" x14ac:dyDescent="0.3">
      <c r="A18" s="230"/>
      <c r="B18" s="230"/>
      <c r="C18" s="223"/>
      <c r="D18" s="11" t="s">
        <v>32</v>
      </c>
      <c r="E18" s="210"/>
      <c r="F18" s="210"/>
      <c r="G18" s="223"/>
      <c r="H18" s="210"/>
      <c r="I18" s="212"/>
    </row>
    <row r="19" spans="1:9" ht="49.5" customHeight="1" x14ac:dyDescent="0.3">
      <c r="A19" s="230"/>
      <c r="B19" s="230"/>
      <c r="C19" s="223"/>
      <c r="D19" s="11" t="s">
        <v>33</v>
      </c>
      <c r="E19" s="211"/>
      <c r="F19" s="211"/>
      <c r="G19" s="223"/>
      <c r="H19" s="211"/>
      <c r="I19" s="212"/>
    </row>
    <row r="20" spans="1:9" ht="82.5" customHeight="1" x14ac:dyDescent="0.3">
      <c r="A20" s="219" t="s">
        <v>34</v>
      </c>
      <c r="B20" s="216">
        <v>0.3</v>
      </c>
      <c r="C20" s="209" t="s">
        <v>35</v>
      </c>
      <c r="D20" s="11" t="s">
        <v>36</v>
      </c>
      <c r="E20" s="209">
        <v>20</v>
      </c>
      <c r="F20" s="209" t="s">
        <v>37</v>
      </c>
      <c r="G20" s="54" t="s">
        <v>38</v>
      </c>
      <c r="H20" s="209"/>
      <c r="I20" s="213"/>
    </row>
    <row r="21" spans="1:9" ht="68.25" customHeight="1" x14ac:dyDescent="0.3">
      <c r="A21" s="220"/>
      <c r="B21" s="217"/>
      <c r="C21" s="210"/>
      <c r="D21" s="11" t="s">
        <v>39</v>
      </c>
      <c r="E21" s="210"/>
      <c r="F21" s="210"/>
      <c r="G21" s="54" t="s">
        <v>40</v>
      </c>
      <c r="H21" s="210"/>
      <c r="I21" s="214"/>
    </row>
    <row r="22" spans="1:9" ht="66" customHeight="1" x14ac:dyDescent="0.3">
      <c r="A22" s="221"/>
      <c r="B22" s="218"/>
      <c r="C22" s="211"/>
      <c r="D22" s="11" t="s">
        <v>41</v>
      </c>
      <c r="E22" s="211"/>
      <c r="F22" s="211"/>
      <c r="G22" s="54" t="s">
        <v>42</v>
      </c>
      <c r="H22" s="211"/>
      <c r="I22" s="215"/>
    </row>
    <row r="23" spans="1:9" ht="97.5" customHeight="1" x14ac:dyDescent="0.3">
      <c r="A23" s="219" t="s">
        <v>43</v>
      </c>
      <c r="B23" s="216">
        <v>0.4</v>
      </c>
      <c r="C23" s="209" t="s">
        <v>44</v>
      </c>
      <c r="D23" s="11" t="s">
        <v>45</v>
      </c>
      <c r="E23" s="209">
        <v>15</v>
      </c>
      <c r="F23" s="209" t="s">
        <v>29</v>
      </c>
      <c r="G23" s="209" t="s">
        <v>42</v>
      </c>
      <c r="H23" s="209"/>
      <c r="I23" s="213"/>
    </row>
    <row r="24" spans="1:9" ht="55.5" customHeight="1" x14ac:dyDescent="0.3">
      <c r="A24" s="220"/>
      <c r="B24" s="217"/>
      <c r="C24" s="210"/>
      <c r="D24" s="11" t="s">
        <v>46</v>
      </c>
      <c r="E24" s="210"/>
      <c r="F24" s="210"/>
      <c r="G24" s="210"/>
      <c r="H24" s="210"/>
      <c r="I24" s="214"/>
    </row>
    <row r="25" spans="1:9" ht="55.5" customHeight="1" x14ac:dyDescent="0.3">
      <c r="A25" s="221"/>
      <c r="B25" s="218"/>
      <c r="C25" s="211"/>
      <c r="D25" s="11" t="s">
        <v>47</v>
      </c>
      <c r="E25" s="211"/>
      <c r="F25" s="211"/>
      <c r="G25" s="211"/>
      <c r="H25" s="211"/>
      <c r="I25" s="215"/>
    </row>
    <row r="26" spans="1:9" x14ac:dyDescent="0.3">
      <c r="A26" s="55" t="s">
        <v>48</v>
      </c>
      <c r="B26" s="12">
        <f>SUM(B16:B25)</f>
        <v>1</v>
      </c>
      <c r="C26" s="5"/>
      <c r="D26" s="5"/>
      <c r="E26" s="5"/>
      <c r="F26" s="11"/>
      <c r="G26" s="5"/>
      <c r="H26" s="5"/>
      <c r="I26" s="5"/>
    </row>
    <row r="27" spans="1:9" ht="4.5" customHeight="1" thickBot="1" x14ac:dyDescent="0.35">
      <c r="A27" s="13"/>
    </row>
    <row r="28" spans="1:9" ht="27" customHeight="1" x14ac:dyDescent="0.3">
      <c r="A28" s="13"/>
      <c r="C28" s="204"/>
      <c r="D28" s="205"/>
      <c r="E28" s="60"/>
      <c r="F28" s="207"/>
      <c r="G28" s="208"/>
      <c r="H28" s="24"/>
    </row>
    <row r="29" spans="1:9" ht="14.5" thickBot="1" x14ac:dyDescent="0.35">
      <c r="A29" s="13"/>
      <c r="C29" s="202" t="s">
        <v>49</v>
      </c>
      <c r="D29" s="203"/>
      <c r="E29" s="59"/>
      <c r="F29" s="203" t="s">
        <v>50</v>
      </c>
      <c r="G29" s="206"/>
      <c r="H29" s="25"/>
    </row>
    <row r="30" spans="1:9" x14ac:dyDescent="0.3">
      <c r="A30" s="13"/>
    </row>
  </sheetData>
  <mergeCells count="34">
    <mergeCell ref="B2:I2"/>
    <mergeCell ref="C20:C22"/>
    <mergeCell ref="B20:B22"/>
    <mergeCell ref="C16:C19"/>
    <mergeCell ref="H14:I14"/>
    <mergeCell ref="H16:H19"/>
    <mergeCell ref="C9:C10"/>
    <mergeCell ref="A12:I12"/>
    <mergeCell ref="A13:I13"/>
    <mergeCell ref="A16:A19"/>
    <mergeCell ref="B16:B19"/>
    <mergeCell ref="F16:F19"/>
    <mergeCell ref="G16:G19"/>
    <mergeCell ref="B3:I3"/>
    <mergeCell ref="A14:G14"/>
    <mergeCell ref="A20:A22"/>
    <mergeCell ref="B23:B25"/>
    <mergeCell ref="A23:A25"/>
    <mergeCell ref="C23:C25"/>
    <mergeCell ref="F20:F22"/>
    <mergeCell ref="F23:F25"/>
    <mergeCell ref="E16:E19"/>
    <mergeCell ref="E20:E22"/>
    <mergeCell ref="E23:E25"/>
    <mergeCell ref="G23:G25"/>
    <mergeCell ref="I16:I19"/>
    <mergeCell ref="H20:H22"/>
    <mergeCell ref="I20:I22"/>
    <mergeCell ref="I23:I25"/>
    <mergeCell ref="C29:D29"/>
    <mergeCell ref="C28:D28"/>
    <mergeCell ref="F29:G29"/>
    <mergeCell ref="F28:G28"/>
    <mergeCell ref="H23:H25"/>
  </mergeCells>
  <pageMargins left="0.7" right="0.7" top="0.75" bottom="0.75" header="0.3" footer="0.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A1:U53"/>
  <sheetViews>
    <sheetView view="pageBreakPreview" zoomScale="85" zoomScaleNormal="80" zoomScaleSheetLayoutView="85" workbookViewId="0">
      <selection activeCell="D24" sqref="D24"/>
    </sheetView>
  </sheetViews>
  <sheetFormatPr baseColWidth="10" defaultColWidth="11.453125" defaultRowHeight="14" x14ac:dyDescent="0.35"/>
  <cols>
    <col min="1" max="1" width="1.81640625" style="75" customWidth="1"/>
    <col min="2" max="2" width="4.7265625" style="75" customWidth="1"/>
    <col min="3" max="3" width="32" style="75" customWidth="1"/>
    <col min="4" max="7" width="34.7265625" style="75" customWidth="1"/>
    <col min="8" max="8" width="7" style="75" customWidth="1"/>
    <col min="9" max="9" width="2.1796875" style="74" customWidth="1"/>
    <col min="10" max="21" width="11.453125" style="74"/>
    <col min="22" max="16384" width="11.453125" style="75"/>
  </cols>
  <sheetData>
    <row r="1" spans="1:9" x14ac:dyDescent="0.35">
      <c r="A1" s="157"/>
      <c r="B1" s="157"/>
      <c r="C1" s="157"/>
      <c r="D1" s="157"/>
      <c r="E1" s="157"/>
      <c r="F1" s="157"/>
      <c r="G1" s="157"/>
      <c r="H1" s="157"/>
      <c r="I1" s="157"/>
    </row>
    <row r="2" spans="1:9" ht="70.5" customHeight="1" x14ac:dyDescent="0.35">
      <c r="A2" s="157"/>
      <c r="B2" s="373" t="s">
        <v>308</v>
      </c>
      <c r="C2" s="374"/>
      <c r="D2" s="374"/>
      <c r="E2" s="374"/>
      <c r="F2" s="374"/>
      <c r="G2" s="374"/>
      <c r="H2" s="375"/>
      <c r="I2" s="157"/>
    </row>
    <row r="3" spans="1:9" ht="36" customHeight="1" x14ac:dyDescent="0.35">
      <c r="A3" s="157"/>
      <c r="B3" s="158"/>
      <c r="C3" s="159" t="s">
        <v>216</v>
      </c>
      <c r="D3" s="376"/>
      <c r="E3" s="376"/>
      <c r="F3" s="160"/>
      <c r="G3" s="160"/>
      <c r="H3" s="161"/>
      <c r="I3" s="157"/>
    </row>
    <row r="4" spans="1:9" ht="36" customHeight="1" x14ac:dyDescent="0.35">
      <c r="A4" s="157"/>
      <c r="B4" s="158"/>
      <c r="C4" s="159" t="s">
        <v>197</v>
      </c>
      <c r="D4" s="377"/>
      <c r="E4" s="377"/>
      <c r="F4" s="160"/>
      <c r="G4" s="160"/>
      <c r="H4" s="161"/>
      <c r="I4" s="157"/>
    </row>
    <row r="5" spans="1:9" ht="36" customHeight="1" x14ac:dyDescent="0.35">
      <c r="A5" s="157"/>
      <c r="B5" s="158"/>
      <c r="C5" s="159" t="s">
        <v>196</v>
      </c>
      <c r="D5" s="377"/>
      <c r="E5" s="377"/>
      <c r="F5" s="160"/>
      <c r="G5" s="160"/>
      <c r="H5" s="161"/>
      <c r="I5" s="157"/>
    </row>
    <row r="6" spans="1:9" ht="11.25" customHeight="1" x14ac:dyDescent="0.35">
      <c r="A6" s="157"/>
      <c r="B6" s="158"/>
      <c r="C6" s="162"/>
      <c r="D6" s="163"/>
      <c r="E6" s="163"/>
      <c r="F6" s="163"/>
      <c r="G6" s="163"/>
      <c r="H6" s="161"/>
      <c r="I6" s="157"/>
    </row>
    <row r="7" spans="1:9" ht="60" customHeight="1" x14ac:dyDescent="0.35">
      <c r="A7" s="157"/>
      <c r="B7" s="158"/>
      <c r="C7" s="200" t="s">
        <v>210</v>
      </c>
      <c r="D7" s="164">
        <f>'Anexo 1'!O30</f>
        <v>0</v>
      </c>
      <c r="E7" s="378">
        <f>(D7*D8)/100%</f>
        <v>0</v>
      </c>
      <c r="F7" s="380"/>
      <c r="G7" s="381"/>
      <c r="H7" s="382"/>
      <c r="I7" s="157"/>
    </row>
    <row r="8" spans="1:9" ht="24" customHeight="1" x14ac:dyDescent="0.35">
      <c r="A8" s="157"/>
      <c r="B8" s="158"/>
      <c r="C8" s="165" t="s">
        <v>213</v>
      </c>
      <c r="D8" s="166">
        <v>0.8</v>
      </c>
      <c r="E8" s="379"/>
      <c r="F8" s="380"/>
      <c r="G8" s="381"/>
      <c r="H8" s="382"/>
      <c r="I8" s="157"/>
    </row>
    <row r="9" spans="1:9" ht="24" customHeight="1" x14ac:dyDescent="0.35">
      <c r="A9" s="157"/>
      <c r="B9" s="158"/>
      <c r="C9" s="201" t="s">
        <v>211</v>
      </c>
      <c r="D9" s="167">
        <v>0.05</v>
      </c>
      <c r="E9" s="168">
        <f>'Anexo 1'!O31</f>
        <v>0</v>
      </c>
      <c r="F9" s="380"/>
      <c r="G9" s="381"/>
      <c r="H9" s="382"/>
      <c r="I9" s="157"/>
    </row>
    <row r="10" spans="1:9" ht="24" customHeight="1" x14ac:dyDescent="0.35">
      <c r="A10" s="157"/>
      <c r="B10" s="158"/>
      <c r="C10" s="169" t="s">
        <v>212</v>
      </c>
      <c r="D10" s="170">
        <f>'Anexo 2'!I97</f>
        <v>0</v>
      </c>
      <c r="E10" s="378">
        <f>(D10*D11)/5</f>
        <v>0</v>
      </c>
      <c r="F10" s="380"/>
      <c r="G10" s="381"/>
      <c r="H10" s="382"/>
      <c r="I10" s="157"/>
    </row>
    <row r="11" spans="1:9" ht="24" customHeight="1" x14ac:dyDescent="0.35">
      <c r="A11" s="157"/>
      <c r="B11" s="158"/>
      <c r="C11" s="169" t="s">
        <v>213</v>
      </c>
      <c r="D11" s="166">
        <v>0.2</v>
      </c>
      <c r="E11" s="379"/>
      <c r="F11" s="380"/>
      <c r="G11" s="381"/>
      <c r="H11" s="382"/>
      <c r="I11" s="157"/>
    </row>
    <row r="12" spans="1:9" ht="24" customHeight="1" x14ac:dyDescent="0.35">
      <c r="A12" s="157"/>
      <c r="B12" s="158"/>
      <c r="C12" s="169" t="s">
        <v>214</v>
      </c>
      <c r="D12" s="166"/>
      <c r="E12" s="164">
        <f>SUM(E7:E11)</f>
        <v>0</v>
      </c>
      <c r="F12" s="380"/>
      <c r="G12" s="381"/>
      <c r="H12" s="382"/>
      <c r="I12" s="157"/>
    </row>
    <row r="13" spans="1:9" x14ac:dyDescent="0.35">
      <c r="A13" s="157"/>
      <c r="B13" s="158"/>
      <c r="C13" s="171"/>
      <c r="D13" s="171"/>
      <c r="E13" s="171"/>
      <c r="F13" s="171"/>
      <c r="G13" s="381"/>
      <c r="H13" s="382"/>
      <c r="I13" s="157"/>
    </row>
    <row r="14" spans="1:9" ht="27.75" customHeight="1" x14ac:dyDescent="0.35">
      <c r="A14" s="157"/>
      <c r="B14" s="158"/>
      <c r="C14" s="171"/>
      <c r="D14" s="172" t="s">
        <v>218</v>
      </c>
      <c r="E14" s="173">
        <f>E12</f>
        <v>0</v>
      </c>
      <c r="F14" s="171"/>
      <c r="G14" s="174"/>
      <c r="H14" s="175"/>
      <c r="I14" s="157"/>
    </row>
    <row r="15" spans="1:9" ht="43.5" customHeight="1" x14ac:dyDescent="0.35">
      <c r="A15" s="157"/>
      <c r="B15" s="158"/>
      <c r="C15" s="384"/>
      <c r="D15" s="384"/>
      <c r="E15" s="171"/>
      <c r="F15" s="384"/>
      <c r="G15" s="384"/>
      <c r="H15" s="161"/>
      <c r="I15" s="157"/>
    </row>
    <row r="16" spans="1:9" x14ac:dyDescent="0.35">
      <c r="A16" s="157"/>
      <c r="B16" s="158"/>
      <c r="C16" s="383" t="s">
        <v>215</v>
      </c>
      <c r="D16" s="383"/>
      <c r="E16" s="171"/>
      <c r="F16" s="383" t="s">
        <v>309</v>
      </c>
      <c r="G16" s="383"/>
      <c r="H16" s="175"/>
      <c r="I16" s="157"/>
    </row>
    <row r="17" spans="1:9" x14ac:dyDescent="0.35">
      <c r="A17" s="157"/>
      <c r="B17" s="158"/>
      <c r="C17" s="171"/>
      <c r="D17" s="171"/>
      <c r="E17" s="171"/>
      <c r="F17" s="171"/>
      <c r="G17" s="171"/>
      <c r="H17" s="161"/>
      <c r="I17" s="157"/>
    </row>
    <row r="18" spans="1:9" x14ac:dyDescent="0.35">
      <c r="A18" s="157"/>
      <c r="B18" s="158"/>
      <c r="C18" s="171"/>
      <c r="D18" s="176" t="s">
        <v>196</v>
      </c>
      <c r="E18" s="177"/>
      <c r="F18" s="171"/>
      <c r="G18" s="171"/>
      <c r="H18" s="161"/>
      <c r="I18" s="157"/>
    </row>
    <row r="19" spans="1:9" x14ac:dyDescent="0.35">
      <c r="A19" s="157"/>
      <c r="B19" s="158"/>
      <c r="C19" s="171"/>
      <c r="D19" s="176" t="s">
        <v>310</v>
      </c>
      <c r="E19" s="178"/>
      <c r="F19" s="171"/>
      <c r="G19" s="171"/>
      <c r="H19" s="161"/>
      <c r="I19" s="157"/>
    </row>
    <row r="20" spans="1:9" x14ac:dyDescent="0.35">
      <c r="A20" s="157"/>
      <c r="B20" s="179"/>
      <c r="C20" s="180"/>
      <c r="D20" s="180"/>
      <c r="E20" s="180"/>
      <c r="F20" s="180"/>
      <c r="G20" s="180"/>
      <c r="H20" s="181"/>
      <c r="I20" s="157"/>
    </row>
    <row r="21" spans="1:9" x14ac:dyDescent="0.35">
      <c r="A21" s="157"/>
      <c r="B21" s="157"/>
      <c r="C21" s="157"/>
      <c r="D21" s="157"/>
      <c r="E21" s="157"/>
      <c r="F21" s="157"/>
      <c r="G21" s="157"/>
      <c r="H21" s="157"/>
      <c r="I21" s="157"/>
    </row>
    <row r="22" spans="1:9" x14ac:dyDescent="0.35">
      <c r="A22" s="74"/>
      <c r="B22" s="77"/>
      <c r="C22" s="77"/>
      <c r="D22" s="77"/>
      <c r="E22" s="77"/>
      <c r="F22" s="77"/>
      <c r="G22" s="77"/>
      <c r="H22" s="77"/>
    </row>
    <row r="23" spans="1:9" x14ac:dyDescent="0.35">
      <c r="A23" s="74"/>
      <c r="B23" s="74"/>
      <c r="C23" s="74"/>
      <c r="D23" s="74"/>
      <c r="E23" s="74"/>
      <c r="F23" s="74"/>
      <c r="G23" s="74"/>
      <c r="H23" s="74"/>
    </row>
    <row r="24" spans="1:9" x14ac:dyDescent="0.35">
      <c r="A24" s="74"/>
      <c r="B24" s="74"/>
      <c r="C24" s="74"/>
      <c r="D24" s="74"/>
      <c r="E24" s="74"/>
      <c r="F24" s="74"/>
      <c r="G24" s="74"/>
      <c r="H24" s="74"/>
    </row>
    <row r="25" spans="1:9" x14ac:dyDescent="0.35">
      <c r="A25" s="74"/>
      <c r="B25" s="74"/>
      <c r="C25" s="74"/>
      <c r="D25" s="74"/>
      <c r="E25" s="74"/>
      <c r="F25" s="74"/>
      <c r="G25" s="74"/>
      <c r="H25" s="74"/>
    </row>
    <row r="26" spans="1:9" x14ac:dyDescent="0.35">
      <c r="A26" s="74"/>
      <c r="B26" s="74"/>
      <c r="C26" s="74"/>
      <c r="D26" s="74"/>
      <c r="E26" s="74"/>
      <c r="F26" s="74"/>
      <c r="G26" s="74"/>
      <c r="H26" s="74"/>
    </row>
    <row r="27" spans="1:9" x14ac:dyDescent="0.35">
      <c r="A27" s="74"/>
      <c r="B27" s="74"/>
      <c r="C27" s="74"/>
      <c r="D27" s="74"/>
      <c r="E27" s="74"/>
      <c r="F27" s="74"/>
      <c r="G27" s="74"/>
      <c r="H27" s="74"/>
    </row>
    <row r="28" spans="1:9" x14ac:dyDescent="0.35">
      <c r="A28" s="74"/>
      <c r="B28" s="74"/>
      <c r="C28" s="74"/>
      <c r="D28" s="74"/>
      <c r="E28" s="74"/>
      <c r="F28" s="74"/>
      <c r="G28" s="74"/>
      <c r="H28" s="74"/>
    </row>
    <row r="29" spans="1:9" x14ac:dyDescent="0.35">
      <c r="A29" s="74"/>
      <c r="B29" s="74"/>
      <c r="C29" s="74"/>
      <c r="D29" s="74"/>
      <c r="E29" s="74"/>
      <c r="F29" s="74"/>
      <c r="G29" s="74"/>
      <c r="H29" s="74"/>
    </row>
    <row r="30" spans="1:9" x14ac:dyDescent="0.35">
      <c r="A30" s="74"/>
      <c r="B30" s="74"/>
      <c r="C30" s="74"/>
      <c r="D30" s="74"/>
      <c r="E30" s="74"/>
      <c r="F30" s="74"/>
      <c r="G30" s="74"/>
      <c r="H30" s="74"/>
    </row>
    <row r="31" spans="1:9" x14ac:dyDescent="0.35">
      <c r="A31" s="74"/>
      <c r="B31" s="74"/>
      <c r="C31" s="74"/>
      <c r="D31" s="74"/>
      <c r="E31" s="74"/>
      <c r="F31" s="74"/>
      <c r="G31" s="74"/>
      <c r="H31" s="74"/>
    </row>
    <row r="32" spans="1:9" x14ac:dyDescent="0.35">
      <c r="A32" s="74"/>
      <c r="B32" s="74"/>
      <c r="C32" s="74"/>
      <c r="D32" s="74"/>
      <c r="E32" s="74"/>
      <c r="F32" s="74"/>
      <c r="G32" s="74"/>
      <c r="H32" s="74"/>
    </row>
    <row r="33" spans="1:8" x14ac:dyDescent="0.35">
      <c r="A33" s="74"/>
      <c r="B33" s="74"/>
      <c r="C33" s="74"/>
      <c r="D33" s="74"/>
      <c r="E33" s="74"/>
      <c r="F33" s="74"/>
      <c r="G33" s="74"/>
      <c r="H33" s="74"/>
    </row>
    <row r="34" spans="1:8" x14ac:dyDescent="0.35">
      <c r="A34" s="74"/>
      <c r="B34" s="74"/>
      <c r="C34" s="74"/>
      <c r="D34" s="74"/>
      <c r="E34" s="74"/>
      <c r="F34" s="74"/>
      <c r="G34" s="74"/>
      <c r="H34" s="74"/>
    </row>
    <row r="35" spans="1:8" x14ac:dyDescent="0.35">
      <c r="A35" s="74"/>
      <c r="B35" s="74"/>
      <c r="C35" s="74"/>
      <c r="D35" s="74"/>
      <c r="E35" s="74"/>
      <c r="F35" s="74"/>
      <c r="G35" s="74"/>
      <c r="H35" s="74"/>
    </row>
    <row r="36" spans="1:8" x14ac:dyDescent="0.35">
      <c r="A36" s="74"/>
      <c r="B36" s="74"/>
      <c r="C36" s="74"/>
      <c r="D36" s="74"/>
      <c r="E36" s="74"/>
      <c r="F36" s="74"/>
      <c r="G36" s="74"/>
      <c r="H36" s="74"/>
    </row>
    <row r="37" spans="1:8" x14ac:dyDescent="0.35">
      <c r="A37" s="74"/>
      <c r="B37" s="74"/>
      <c r="C37" s="74"/>
      <c r="D37" s="74"/>
      <c r="E37" s="74"/>
      <c r="F37" s="74"/>
      <c r="G37" s="74"/>
      <c r="H37" s="74"/>
    </row>
    <row r="38" spans="1:8" x14ac:dyDescent="0.35">
      <c r="A38" s="74"/>
      <c r="B38" s="74"/>
      <c r="C38" s="74"/>
      <c r="D38" s="74"/>
      <c r="E38" s="74"/>
      <c r="F38" s="74"/>
      <c r="G38" s="74"/>
      <c r="H38" s="74"/>
    </row>
    <row r="39" spans="1:8" x14ac:dyDescent="0.35">
      <c r="A39" s="74"/>
      <c r="B39" s="74"/>
      <c r="C39" s="74"/>
      <c r="D39" s="74"/>
      <c r="E39" s="74"/>
      <c r="F39" s="74"/>
      <c r="G39" s="74"/>
      <c r="H39" s="74"/>
    </row>
    <row r="40" spans="1:8" x14ac:dyDescent="0.35">
      <c r="A40" s="74"/>
      <c r="B40" s="74"/>
      <c r="C40" s="74"/>
      <c r="D40" s="74"/>
      <c r="E40" s="74"/>
      <c r="F40" s="74"/>
      <c r="G40" s="74"/>
      <c r="H40" s="74"/>
    </row>
    <row r="41" spans="1:8" x14ac:dyDescent="0.35">
      <c r="A41" s="74"/>
      <c r="B41" s="74"/>
      <c r="C41" s="74"/>
      <c r="D41" s="74"/>
      <c r="E41" s="74"/>
      <c r="F41" s="74"/>
      <c r="G41" s="74"/>
      <c r="H41" s="74"/>
    </row>
    <row r="42" spans="1:8" x14ac:dyDescent="0.35">
      <c r="A42" s="74"/>
      <c r="B42" s="74"/>
      <c r="C42" s="74"/>
      <c r="D42" s="74"/>
      <c r="E42" s="74"/>
      <c r="F42" s="74"/>
      <c r="G42" s="74"/>
      <c r="H42" s="74"/>
    </row>
    <row r="43" spans="1:8" x14ac:dyDescent="0.35">
      <c r="A43" s="74"/>
      <c r="B43" s="74"/>
      <c r="C43" s="74"/>
      <c r="D43" s="74"/>
      <c r="E43" s="74"/>
      <c r="F43" s="74"/>
      <c r="G43" s="74"/>
      <c r="H43" s="74"/>
    </row>
    <row r="44" spans="1:8" x14ac:dyDescent="0.35">
      <c r="A44" s="74"/>
      <c r="B44" s="74"/>
      <c r="C44" s="74"/>
      <c r="D44" s="74"/>
      <c r="E44" s="74"/>
      <c r="F44" s="74"/>
      <c r="G44" s="74"/>
      <c r="H44" s="74"/>
    </row>
    <row r="45" spans="1:8" x14ac:dyDescent="0.35">
      <c r="A45" s="74"/>
      <c r="B45" s="74"/>
      <c r="C45" s="74"/>
      <c r="D45" s="74"/>
      <c r="E45" s="74"/>
      <c r="F45" s="74"/>
      <c r="G45" s="74"/>
      <c r="H45" s="74"/>
    </row>
    <row r="46" spans="1:8" x14ac:dyDescent="0.35">
      <c r="A46" s="74"/>
      <c r="B46" s="74"/>
      <c r="C46" s="74"/>
      <c r="D46" s="74"/>
      <c r="E46" s="74"/>
      <c r="F46" s="74"/>
      <c r="G46" s="74"/>
      <c r="H46" s="74"/>
    </row>
    <row r="47" spans="1:8" x14ac:dyDescent="0.35">
      <c r="A47" s="74"/>
      <c r="B47" s="74"/>
      <c r="C47" s="74"/>
      <c r="D47" s="74"/>
      <c r="E47" s="74"/>
      <c r="F47" s="74"/>
      <c r="G47" s="74"/>
      <c r="H47" s="74"/>
    </row>
    <row r="48" spans="1:8" x14ac:dyDescent="0.35">
      <c r="A48" s="74"/>
      <c r="B48" s="74"/>
      <c r="C48" s="74"/>
      <c r="D48" s="74"/>
      <c r="E48" s="74"/>
      <c r="F48" s="74"/>
      <c r="G48" s="74"/>
      <c r="H48" s="74"/>
    </row>
    <row r="49" spans="1:8" x14ac:dyDescent="0.35">
      <c r="A49" s="74"/>
      <c r="B49" s="74"/>
      <c r="C49" s="74"/>
      <c r="D49" s="74"/>
      <c r="E49" s="74"/>
      <c r="F49" s="74"/>
      <c r="G49" s="74"/>
      <c r="H49" s="74"/>
    </row>
    <row r="50" spans="1:8" x14ac:dyDescent="0.35">
      <c r="A50" s="74"/>
      <c r="B50" s="74"/>
      <c r="C50" s="74"/>
      <c r="D50" s="74"/>
      <c r="E50" s="74"/>
      <c r="F50" s="74"/>
      <c r="G50" s="74"/>
      <c r="H50" s="74"/>
    </row>
    <row r="51" spans="1:8" x14ac:dyDescent="0.35">
      <c r="A51" s="74"/>
      <c r="B51" s="74"/>
      <c r="C51" s="74"/>
      <c r="D51" s="74"/>
      <c r="E51" s="74"/>
      <c r="F51" s="74"/>
      <c r="G51" s="74"/>
      <c r="H51" s="74"/>
    </row>
    <row r="52" spans="1:8" x14ac:dyDescent="0.35">
      <c r="A52" s="74"/>
      <c r="B52" s="74"/>
      <c r="C52" s="74"/>
      <c r="D52" s="74"/>
      <c r="E52" s="74"/>
      <c r="F52" s="74"/>
      <c r="G52" s="74"/>
      <c r="H52" s="74"/>
    </row>
    <row r="53" spans="1:8" x14ac:dyDescent="0.35">
      <c r="A53" s="74"/>
      <c r="B53" s="74"/>
      <c r="C53" s="74"/>
      <c r="D53" s="74"/>
      <c r="E53" s="74"/>
      <c r="F53" s="74"/>
      <c r="G53" s="74"/>
      <c r="H53" s="74"/>
    </row>
  </sheetData>
  <mergeCells count="12">
    <mergeCell ref="C16:D16"/>
    <mergeCell ref="G13:H13"/>
    <mergeCell ref="F16:G16"/>
    <mergeCell ref="C15:D15"/>
    <mergeCell ref="F15:G15"/>
    <mergeCell ref="B2:H2"/>
    <mergeCell ref="D3:E3"/>
    <mergeCell ref="D4:E4"/>
    <mergeCell ref="D5:E5"/>
    <mergeCell ref="E10:E11"/>
    <mergeCell ref="F7:H12"/>
    <mergeCell ref="E7:E8"/>
  </mergeCells>
  <pageMargins left="0.23622047244094491" right="0.23622047244094491" top="0.74803149606299213" bottom="0.74803149606299213" header="0.31496062992125984" footer="0.31496062992125984"/>
  <pageSetup scale="71" fitToHeight="0" orientation="landscape" r:id="rId1"/>
  <headerFooter>
    <oddFooter>&amp;L&amp;"Arial,Normal"&amp;9F. Versión 10
Fecha: 2024-06-26&amp;C&amp;"Arial,Normal"&amp;9Si este documento se encuentra impreso no se garantiza su vigencia.            
La versión vigente reposa en el Sistema Integrado de Planeación y Gestión (Intranet).&amp;R&amp;"Arial,Normal"&amp;9 3</oddFooter>
  </headerFooter>
  <drawing r:id="rId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5"/>
  <sheetViews>
    <sheetView view="pageBreakPreview" zoomScale="90" zoomScaleNormal="90" zoomScaleSheetLayoutView="90" workbookViewId="0">
      <selection sqref="A1:T1"/>
    </sheetView>
  </sheetViews>
  <sheetFormatPr baseColWidth="10" defaultColWidth="10.81640625" defaultRowHeight="14" x14ac:dyDescent="0.3"/>
  <cols>
    <col min="1" max="1" width="5.81640625" style="183" customWidth="1"/>
    <col min="2" max="2" width="19.81640625" style="183" customWidth="1"/>
    <col min="3" max="3" width="61.453125" style="183" customWidth="1"/>
    <col min="4" max="19" width="9.81640625" style="183" customWidth="1"/>
    <col min="20" max="20" width="10.81640625" style="184" customWidth="1"/>
    <col min="21" max="16384" width="10.81640625" style="182"/>
  </cols>
  <sheetData>
    <row r="1" spans="1:20" ht="73" customHeight="1" x14ac:dyDescent="0.3">
      <c r="A1" s="388" t="s">
        <v>333</v>
      </c>
      <c r="B1" s="388"/>
      <c r="C1" s="388"/>
      <c r="D1" s="388"/>
      <c r="E1" s="388"/>
      <c r="F1" s="388"/>
      <c r="G1" s="388"/>
      <c r="H1" s="388"/>
      <c r="I1" s="388"/>
      <c r="J1" s="388"/>
      <c r="K1" s="388"/>
      <c r="L1" s="388"/>
      <c r="M1" s="388"/>
      <c r="N1" s="388"/>
      <c r="O1" s="388"/>
      <c r="P1" s="388"/>
      <c r="Q1" s="388"/>
      <c r="R1" s="388"/>
      <c r="S1" s="388"/>
      <c r="T1" s="388"/>
    </row>
    <row r="2" spans="1:20" ht="26" x14ac:dyDescent="0.3">
      <c r="A2" s="387" t="s">
        <v>330</v>
      </c>
      <c r="B2" s="387" t="s">
        <v>195</v>
      </c>
      <c r="C2" s="387" t="s">
        <v>120</v>
      </c>
      <c r="D2" s="196" t="s">
        <v>313</v>
      </c>
      <c r="E2" s="196" t="s">
        <v>314</v>
      </c>
      <c r="F2" s="196" t="s">
        <v>315</v>
      </c>
      <c r="G2" s="196" t="s">
        <v>316</v>
      </c>
      <c r="H2" s="196" t="s">
        <v>317</v>
      </c>
      <c r="I2" s="196" t="s">
        <v>318</v>
      </c>
      <c r="J2" s="196" t="s">
        <v>319</v>
      </c>
      <c r="K2" s="196" t="s">
        <v>320</v>
      </c>
      <c r="L2" s="196" t="s">
        <v>321</v>
      </c>
      <c r="M2" s="196" t="s">
        <v>322</v>
      </c>
      <c r="N2" s="196" t="s">
        <v>324</v>
      </c>
      <c r="O2" s="196" t="s">
        <v>325</v>
      </c>
      <c r="P2" s="196" t="s">
        <v>326</v>
      </c>
      <c r="Q2" s="196" t="s">
        <v>327</v>
      </c>
      <c r="R2" s="196" t="s">
        <v>328</v>
      </c>
      <c r="S2" s="196" t="s">
        <v>329</v>
      </c>
      <c r="T2" s="195" t="s">
        <v>323</v>
      </c>
    </row>
    <row r="3" spans="1:20" ht="24.65" customHeight="1" x14ac:dyDescent="0.3">
      <c r="A3" s="387"/>
      <c r="B3" s="387"/>
      <c r="C3" s="387"/>
      <c r="D3" s="197">
        <v>0.2</v>
      </c>
      <c r="E3" s="197">
        <v>0.2</v>
      </c>
      <c r="F3" s="197">
        <v>0.2</v>
      </c>
      <c r="G3" s="197">
        <v>0.2</v>
      </c>
      <c r="H3" s="197">
        <v>0.2</v>
      </c>
      <c r="I3" s="197">
        <v>0.2</v>
      </c>
      <c r="J3" s="197">
        <v>0.2</v>
      </c>
      <c r="K3" s="197">
        <v>0.2</v>
      </c>
      <c r="L3" s="197">
        <v>0.2</v>
      </c>
      <c r="M3" s="197">
        <v>0.2</v>
      </c>
      <c r="N3" s="197">
        <v>0.2</v>
      </c>
      <c r="O3" s="197">
        <v>0.2</v>
      </c>
      <c r="P3" s="197">
        <v>0.2</v>
      </c>
      <c r="Q3" s="197">
        <v>0.2</v>
      </c>
      <c r="R3" s="197">
        <v>0.2</v>
      </c>
      <c r="S3" s="197">
        <v>0.2</v>
      </c>
      <c r="T3" s="197">
        <f>AVERAGE(D3:S3)</f>
        <v>0.20000000000000004</v>
      </c>
    </row>
    <row r="4" spans="1:20" ht="42" x14ac:dyDescent="0.3">
      <c r="A4" s="385">
        <v>1</v>
      </c>
      <c r="B4" s="385" t="s">
        <v>221</v>
      </c>
      <c r="C4" s="185" t="s">
        <v>331</v>
      </c>
      <c r="D4" s="194"/>
      <c r="E4" s="194"/>
      <c r="F4" s="194"/>
      <c r="G4" s="194"/>
      <c r="H4" s="194"/>
      <c r="I4" s="194"/>
      <c r="J4" s="194"/>
      <c r="K4" s="194"/>
      <c r="L4" s="194"/>
      <c r="M4" s="194"/>
      <c r="N4" s="194"/>
      <c r="O4" s="194"/>
      <c r="P4" s="194"/>
      <c r="Q4" s="194"/>
      <c r="R4" s="194"/>
      <c r="S4" s="194"/>
      <c r="T4" s="187">
        <f>IFERROR(AVERAGE(D4:S4),0)</f>
        <v>0</v>
      </c>
    </row>
    <row r="5" spans="1:20" ht="28" x14ac:dyDescent="0.3">
      <c r="A5" s="385"/>
      <c r="B5" s="385"/>
      <c r="C5" s="185" t="s">
        <v>282</v>
      </c>
      <c r="D5" s="194"/>
      <c r="E5" s="194"/>
      <c r="F5" s="194"/>
      <c r="G5" s="194"/>
      <c r="H5" s="194"/>
      <c r="I5" s="194"/>
      <c r="J5" s="194"/>
      <c r="K5" s="194"/>
      <c r="L5" s="194"/>
      <c r="M5" s="194"/>
      <c r="N5" s="194"/>
      <c r="O5" s="194"/>
      <c r="P5" s="194"/>
      <c r="Q5" s="194"/>
      <c r="R5" s="194"/>
      <c r="S5" s="194"/>
      <c r="T5" s="187">
        <f t="shared" ref="T5:T6" si="0">IFERROR(AVERAGE(D5:S5),0)</f>
        <v>0</v>
      </c>
    </row>
    <row r="6" spans="1:20" ht="56" x14ac:dyDescent="0.3">
      <c r="A6" s="385"/>
      <c r="B6" s="385"/>
      <c r="C6" s="185" t="s">
        <v>332</v>
      </c>
      <c r="D6" s="194"/>
      <c r="E6" s="194"/>
      <c r="F6" s="194"/>
      <c r="G6" s="194"/>
      <c r="H6" s="194"/>
      <c r="I6" s="194"/>
      <c r="J6" s="194"/>
      <c r="K6" s="194"/>
      <c r="L6" s="194"/>
      <c r="M6" s="194"/>
      <c r="N6" s="194"/>
      <c r="O6" s="194"/>
      <c r="P6" s="194"/>
      <c r="Q6" s="194"/>
      <c r="R6" s="194"/>
      <c r="S6" s="194"/>
      <c r="T6" s="187">
        <f t="shared" si="0"/>
        <v>0</v>
      </c>
    </row>
    <row r="7" spans="1:20" x14ac:dyDescent="0.3">
      <c r="A7" s="386" t="s">
        <v>125</v>
      </c>
      <c r="B7" s="386"/>
      <c r="C7" s="386"/>
      <c r="D7" s="188">
        <f>SUM(D4:D6)/3</f>
        <v>0</v>
      </c>
      <c r="E7" s="188">
        <f t="shared" ref="E7:N7" si="1">SUM(E4:E6)/3</f>
        <v>0</v>
      </c>
      <c r="F7" s="189">
        <f t="shared" si="1"/>
        <v>0</v>
      </c>
      <c r="G7" s="189">
        <f t="shared" si="1"/>
        <v>0</v>
      </c>
      <c r="H7" s="188">
        <f t="shared" si="1"/>
        <v>0</v>
      </c>
      <c r="I7" s="189">
        <f t="shared" si="1"/>
        <v>0</v>
      </c>
      <c r="J7" s="189">
        <f t="shared" si="1"/>
        <v>0</v>
      </c>
      <c r="K7" s="189">
        <f t="shared" si="1"/>
        <v>0</v>
      </c>
      <c r="L7" s="189">
        <f t="shared" si="1"/>
        <v>0</v>
      </c>
      <c r="M7" s="189">
        <f t="shared" si="1"/>
        <v>0</v>
      </c>
      <c r="N7" s="189">
        <f t="shared" si="1"/>
        <v>0</v>
      </c>
      <c r="O7" s="189">
        <f t="shared" ref="O7:T7" si="2">SUM(O4:O6)/3</f>
        <v>0</v>
      </c>
      <c r="P7" s="189">
        <f t="shared" si="2"/>
        <v>0</v>
      </c>
      <c r="Q7" s="189">
        <f t="shared" si="2"/>
        <v>0</v>
      </c>
      <c r="R7" s="189">
        <f t="shared" si="2"/>
        <v>0</v>
      </c>
      <c r="S7" s="189">
        <f t="shared" si="2"/>
        <v>0</v>
      </c>
      <c r="T7" s="190">
        <f t="shared" si="2"/>
        <v>0</v>
      </c>
    </row>
    <row r="8" spans="1:20" x14ac:dyDescent="0.3">
      <c r="A8" s="385">
        <v>2</v>
      </c>
      <c r="B8" s="385" t="s">
        <v>226</v>
      </c>
      <c r="C8" s="185" t="s">
        <v>283</v>
      </c>
      <c r="D8" s="186"/>
      <c r="E8" s="186"/>
      <c r="F8" s="186"/>
      <c r="G8" s="186"/>
      <c r="H8" s="186"/>
      <c r="I8" s="186"/>
      <c r="J8" s="186"/>
      <c r="K8" s="186"/>
      <c r="L8" s="186"/>
      <c r="M8" s="186"/>
      <c r="N8" s="186"/>
      <c r="O8" s="186"/>
      <c r="P8" s="186"/>
      <c r="Q8" s="186"/>
      <c r="R8" s="186"/>
      <c r="S8" s="186"/>
      <c r="T8" s="187">
        <f t="shared" ref="T8:T22" si="3">IFERROR(AVERAGE(D8:S8),0)</f>
        <v>0</v>
      </c>
    </row>
    <row r="9" spans="1:20" x14ac:dyDescent="0.3">
      <c r="A9" s="385"/>
      <c r="B9" s="385"/>
      <c r="C9" s="185" t="s">
        <v>284</v>
      </c>
      <c r="D9" s="186"/>
      <c r="E9" s="186"/>
      <c r="F9" s="186"/>
      <c r="G9" s="186"/>
      <c r="H9" s="186"/>
      <c r="I9" s="186"/>
      <c r="J9" s="186"/>
      <c r="K9" s="186"/>
      <c r="L9" s="186"/>
      <c r="M9" s="186"/>
      <c r="N9" s="186"/>
      <c r="O9" s="186"/>
      <c r="P9" s="186"/>
      <c r="Q9" s="186"/>
      <c r="R9" s="186"/>
      <c r="S9" s="186"/>
      <c r="T9" s="191">
        <f t="shared" si="3"/>
        <v>0</v>
      </c>
    </row>
    <row r="10" spans="1:20" ht="28" x14ac:dyDescent="0.3">
      <c r="A10" s="385"/>
      <c r="B10" s="385"/>
      <c r="C10" s="185" t="s">
        <v>285</v>
      </c>
      <c r="D10" s="186"/>
      <c r="E10" s="186"/>
      <c r="F10" s="186"/>
      <c r="G10" s="186"/>
      <c r="H10" s="186"/>
      <c r="I10" s="186"/>
      <c r="J10" s="186"/>
      <c r="K10" s="186"/>
      <c r="L10" s="186"/>
      <c r="M10" s="186"/>
      <c r="N10" s="186"/>
      <c r="O10" s="186"/>
      <c r="P10" s="186"/>
      <c r="Q10" s="186"/>
      <c r="R10" s="186"/>
      <c r="S10" s="186"/>
      <c r="T10" s="191">
        <f t="shared" si="3"/>
        <v>0</v>
      </c>
    </row>
    <row r="11" spans="1:20" ht="23.25" customHeight="1" x14ac:dyDescent="0.3">
      <c r="A11" s="385"/>
      <c r="B11" s="385"/>
      <c r="C11" s="185" t="s">
        <v>286</v>
      </c>
      <c r="D11" s="186"/>
      <c r="E11" s="186"/>
      <c r="F11" s="186"/>
      <c r="G11" s="186"/>
      <c r="H11" s="186"/>
      <c r="I11" s="186"/>
      <c r="J11" s="186"/>
      <c r="K11" s="186"/>
      <c r="L11" s="186"/>
      <c r="M11" s="186"/>
      <c r="N11" s="186"/>
      <c r="O11" s="186"/>
      <c r="P11" s="186"/>
      <c r="Q11" s="186"/>
      <c r="R11" s="186"/>
      <c r="S11" s="186"/>
      <c r="T11" s="191">
        <f t="shared" si="3"/>
        <v>0</v>
      </c>
    </row>
    <row r="12" spans="1:20" ht="28" x14ac:dyDescent="0.3">
      <c r="A12" s="385"/>
      <c r="B12" s="385"/>
      <c r="C12" s="185" t="s">
        <v>287</v>
      </c>
      <c r="D12" s="186"/>
      <c r="E12" s="186"/>
      <c r="F12" s="186"/>
      <c r="G12" s="186"/>
      <c r="H12" s="186"/>
      <c r="I12" s="186"/>
      <c r="J12" s="186"/>
      <c r="K12" s="186"/>
      <c r="L12" s="186"/>
      <c r="M12" s="186"/>
      <c r="N12" s="186"/>
      <c r="O12" s="186"/>
      <c r="P12" s="186"/>
      <c r="Q12" s="186"/>
      <c r="R12" s="186"/>
      <c r="S12" s="186"/>
      <c r="T12" s="191">
        <f t="shared" si="3"/>
        <v>0</v>
      </c>
    </row>
    <row r="13" spans="1:20" x14ac:dyDescent="0.3">
      <c r="A13" s="385"/>
      <c r="B13" s="385"/>
      <c r="C13" s="185" t="s">
        <v>288</v>
      </c>
      <c r="D13" s="186"/>
      <c r="E13" s="186"/>
      <c r="F13" s="186"/>
      <c r="G13" s="186"/>
      <c r="H13" s="186"/>
      <c r="I13" s="186"/>
      <c r="J13" s="186"/>
      <c r="K13" s="186"/>
      <c r="L13" s="186"/>
      <c r="M13" s="186"/>
      <c r="N13" s="186"/>
      <c r="O13" s="186"/>
      <c r="P13" s="186"/>
      <c r="Q13" s="186"/>
      <c r="R13" s="186"/>
      <c r="S13" s="186"/>
      <c r="T13" s="191">
        <f t="shared" si="3"/>
        <v>0</v>
      </c>
    </row>
    <row r="14" spans="1:20" ht="28" x14ac:dyDescent="0.3">
      <c r="A14" s="385"/>
      <c r="B14" s="385"/>
      <c r="C14" s="185" t="s">
        <v>289</v>
      </c>
      <c r="D14" s="186"/>
      <c r="E14" s="186"/>
      <c r="F14" s="186"/>
      <c r="G14" s="186"/>
      <c r="H14" s="186"/>
      <c r="I14" s="186"/>
      <c r="J14" s="186"/>
      <c r="K14" s="186"/>
      <c r="L14" s="186"/>
      <c r="M14" s="186"/>
      <c r="N14" s="186"/>
      <c r="O14" s="186"/>
      <c r="P14" s="186"/>
      <c r="Q14" s="186"/>
      <c r="R14" s="186"/>
      <c r="S14" s="186"/>
      <c r="T14" s="191">
        <f t="shared" si="3"/>
        <v>0</v>
      </c>
    </row>
    <row r="15" spans="1:20" ht="28" x14ac:dyDescent="0.3">
      <c r="A15" s="385"/>
      <c r="B15" s="385"/>
      <c r="C15" s="185" t="s">
        <v>290</v>
      </c>
      <c r="D15" s="186"/>
      <c r="E15" s="186"/>
      <c r="F15" s="186"/>
      <c r="G15" s="186"/>
      <c r="H15" s="186"/>
      <c r="I15" s="186"/>
      <c r="J15" s="186"/>
      <c r="K15" s="186"/>
      <c r="L15" s="186"/>
      <c r="M15" s="186"/>
      <c r="N15" s="186"/>
      <c r="O15" s="186"/>
      <c r="P15" s="186"/>
      <c r="Q15" s="186"/>
      <c r="R15" s="186"/>
      <c r="S15" s="186"/>
      <c r="T15" s="191">
        <f t="shared" si="3"/>
        <v>0</v>
      </c>
    </row>
    <row r="16" spans="1:20" ht="42" x14ac:dyDescent="0.3">
      <c r="A16" s="385"/>
      <c r="B16" s="385"/>
      <c r="C16" s="198" t="s">
        <v>334</v>
      </c>
      <c r="D16" s="186"/>
      <c r="E16" s="186"/>
      <c r="F16" s="186"/>
      <c r="G16" s="186"/>
      <c r="H16" s="186"/>
      <c r="I16" s="186"/>
      <c r="J16" s="186"/>
      <c r="K16" s="186"/>
      <c r="L16" s="186"/>
      <c r="M16" s="186"/>
      <c r="N16" s="186"/>
      <c r="O16" s="186"/>
      <c r="P16" s="186"/>
      <c r="Q16" s="186"/>
      <c r="R16" s="186"/>
      <c r="S16" s="186"/>
      <c r="T16" s="191">
        <f t="shared" si="3"/>
        <v>0</v>
      </c>
    </row>
    <row r="17" spans="1:20" x14ac:dyDescent="0.3">
      <c r="A17" s="385"/>
      <c r="B17" s="385"/>
      <c r="C17" s="185" t="s">
        <v>292</v>
      </c>
      <c r="D17" s="186"/>
      <c r="E17" s="186"/>
      <c r="F17" s="186"/>
      <c r="G17" s="186"/>
      <c r="H17" s="186"/>
      <c r="I17" s="186"/>
      <c r="J17" s="186"/>
      <c r="K17" s="186"/>
      <c r="L17" s="186"/>
      <c r="M17" s="186"/>
      <c r="N17" s="186"/>
      <c r="O17" s="186"/>
      <c r="P17" s="186"/>
      <c r="Q17" s="186"/>
      <c r="R17" s="186"/>
      <c r="S17" s="186"/>
      <c r="T17" s="191">
        <f t="shared" si="3"/>
        <v>0</v>
      </c>
    </row>
    <row r="18" spans="1:20" ht="28" x14ac:dyDescent="0.3">
      <c r="A18" s="385"/>
      <c r="B18" s="385"/>
      <c r="C18" s="185" t="s">
        <v>293</v>
      </c>
      <c r="D18" s="186"/>
      <c r="E18" s="186"/>
      <c r="F18" s="186"/>
      <c r="G18" s="186"/>
      <c r="H18" s="186"/>
      <c r="I18" s="186"/>
      <c r="J18" s="186"/>
      <c r="K18" s="186"/>
      <c r="L18" s="186"/>
      <c r="M18" s="186"/>
      <c r="N18" s="186"/>
      <c r="O18" s="186"/>
      <c r="P18" s="186"/>
      <c r="Q18" s="186"/>
      <c r="R18" s="186"/>
      <c r="S18" s="186"/>
      <c r="T18" s="191">
        <f t="shared" si="3"/>
        <v>0</v>
      </c>
    </row>
    <row r="19" spans="1:20" x14ac:dyDescent="0.3">
      <c r="A19" s="385"/>
      <c r="B19" s="385"/>
      <c r="C19" s="185" t="s">
        <v>208</v>
      </c>
      <c r="D19" s="186"/>
      <c r="E19" s="186"/>
      <c r="F19" s="186"/>
      <c r="G19" s="186"/>
      <c r="H19" s="186"/>
      <c r="I19" s="186"/>
      <c r="J19" s="186"/>
      <c r="K19" s="186"/>
      <c r="L19" s="186"/>
      <c r="M19" s="186"/>
      <c r="N19" s="186"/>
      <c r="O19" s="186"/>
      <c r="P19" s="186"/>
      <c r="Q19" s="186"/>
      <c r="R19" s="186"/>
      <c r="S19" s="186"/>
      <c r="T19" s="191">
        <f t="shared" si="3"/>
        <v>0</v>
      </c>
    </row>
    <row r="20" spans="1:20" ht="28" x14ac:dyDescent="0.3">
      <c r="A20" s="385"/>
      <c r="B20" s="385"/>
      <c r="C20" s="185" t="s">
        <v>294</v>
      </c>
      <c r="D20" s="186"/>
      <c r="E20" s="186"/>
      <c r="F20" s="186"/>
      <c r="G20" s="186"/>
      <c r="H20" s="186"/>
      <c r="I20" s="186"/>
      <c r="J20" s="186"/>
      <c r="K20" s="186"/>
      <c r="L20" s="186"/>
      <c r="M20" s="186"/>
      <c r="N20" s="186"/>
      <c r="O20" s="186"/>
      <c r="P20" s="186"/>
      <c r="Q20" s="186"/>
      <c r="R20" s="186"/>
      <c r="S20" s="186"/>
      <c r="T20" s="191">
        <f t="shared" si="3"/>
        <v>0</v>
      </c>
    </row>
    <row r="21" spans="1:20" ht="42" x14ac:dyDescent="0.3">
      <c r="A21" s="385"/>
      <c r="B21" s="385"/>
      <c r="C21" s="185" t="s">
        <v>295</v>
      </c>
      <c r="D21" s="186"/>
      <c r="E21" s="186"/>
      <c r="F21" s="186"/>
      <c r="G21" s="186"/>
      <c r="H21" s="186"/>
      <c r="I21" s="186"/>
      <c r="J21" s="186"/>
      <c r="K21" s="186"/>
      <c r="L21" s="186"/>
      <c r="M21" s="186"/>
      <c r="N21" s="186"/>
      <c r="O21" s="186"/>
      <c r="P21" s="186"/>
      <c r="Q21" s="186"/>
      <c r="R21" s="186"/>
      <c r="S21" s="186"/>
      <c r="T21" s="191">
        <f t="shared" si="3"/>
        <v>0</v>
      </c>
    </row>
    <row r="22" spans="1:20" ht="28" x14ac:dyDescent="0.3">
      <c r="A22" s="385"/>
      <c r="B22" s="385"/>
      <c r="C22" s="198" t="s">
        <v>335</v>
      </c>
      <c r="D22" s="186"/>
      <c r="E22" s="186"/>
      <c r="F22" s="186"/>
      <c r="G22" s="186"/>
      <c r="H22" s="186"/>
      <c r="I22" s="186"/>
      <c r="J22" s="186"/>
      <c r="K22" s="186"/>
      <c r="L22" s="186"/>
      <c r="M22" s="186"/>
      <c r="N22" s="186"/>
      <c r="O22" s="186"/>
      <c r="P22" s="186"/>
      <c r="Q22" s="186"/>
      <c r="R22" s="186"/>
      <c r="S22" s="186"/>
      <c r="T22" s="191">
        <f t="shared" si="3"/>
        <v>0</v>
      </c>
    </row>
    <row r="23" spans="1:20" ht="28" x14ac:dyDescent="0.3">
      <c r="A23" s="385"/>
      <c r="B23" s="385"/>
      <c r="C23" s="198" t="s">
        <v>336</v>
      </c>
      <c r="D23" s="186"/>
      <c r="E23" s="186"/>
      <c r="F23" s="186"/>
      <c r="G23" s="186"/>
      <c r="H23" s="186"/>
      <c r="I23" s="186"/>
      <c r="J23" s="186"/>
      <c r="K23" s="186"/>
      <c r="L23" s="186"/>
      <c r="M23" s="186"/>
      <c r="N23" s="186"/>
      <c r="O23" s="186"/>
      <c r="P23" s="186"/>
      <c r="Q23" s="186"/>
      <c r="R23" s="186"/>
      <c r="S23" s="186"/>
      <c r="T23" s="191">
        <f>IFERROR(AVERAGE(D23:S23),0)</f>
        <v>0</v>
      </c>
    </row>
    <row r="24" spans="1:20" x14ac:dyDescent="0.3">
      <c r="A24" s="386" t="s">
        <v>125</v>
      </c>
      <c r="B24" s="386"/>
      <c r="C24" s="386"/>
      <c r="D24" s="188">
        <f t="shared" ref="D24:T24" si="4">SUM(D8:D23)/16</f>
        <v>0</v>
      </c>
      <c r="E24" s="188">
        <f t="shared" si="4"/>
        <v>0</v>
      </c>
      <c r="F24" s="189">
        <f t="shared" si="4"/>
        <v>0</v>
      </c>
      <c r="G24" s="189">
        <f t="shared" si="4"/>
        <v>0</v>
      </c>
      <c r="H24" s="188">
        <f t="shared" si="4"/>
        <v>0</v>
      </c>
      <c r="I24" s="189">
        <f t="shared" si="4"/>
        <v>0</v>
      </c>
      <c r="J24" s="189">
        <f t="shared" si="4"/>
        <v>0</v>
      </c>
      <c r="K24" s="189">
        <f t="shared" si="4"/>
        <v>0</v>
      </c>
      <c r="L24" s="189">
        <f t="shared" si="4"/>
        <v>0</v>
      </c>
      <c r="M24" s="189">
        <f t="shared" si="4"/>
        <v>0</v>
      </c>
      <c r="N24" s="189">
        <f t="shared" si="4"/>
        <v>0</v>
      </c>
      <c r="O24" s="189">
        <f t="shared" si="4"/>
        <v>0</v>
      </c>
      <c r="P24" s="189">
        <f t="shared" si="4"/>
        <v>0</v>
      </c>
      <c r="Q24" s="189">
        <f t="shared" si="4"/>
        <v>0</v>
      </c>
      <c r="R24" s="189">
        <f t="shared" si="4"/>
        <v>0</v>
      </c>
      <c r="S24" s="189">
        <f t="shared" si="4"/>
        <v>0</v>
      </c>
      <c r="T24" s="190">
        <f t="shared" si="4"/>
        <v>0</v>
      </c>
    </row>
    <row r="25" spans="1:20" ht="28" x14ac:dyDescent="0.3">
      <c r="A25" s="385">
        <v>3</v>
      </c>
      <c r="B25" s="385" t="s">
        <v>126</v>
      </c>
      <c r="C25" s="199" t="s">
        <v>337</v>
      </c>
      <c r="D25" s="186"/>
      <c r="E25" s="186"/>
      <c r="F25" s="186"/>
      <c r="G25" s="186"/>
      <c r="H25" s="186"/>
      <c r="I25" s="186"/>
      <c r="J25" s="186"/>
      <c r="K25" s="186"/>
      <c r="L25" s="186"/>
      <c r="M25" s="186"/>
      <c r="N25" s="186"/>
      <c r="O25" s="186"/>
      <c r="P25" s="186"/>
      <c r="Q25" s="186"/>
      <c r="R25" s="186"/>
      <c r="S25" s="186"/>
      <c r="T25" s="191">
        <f t="shared" ref="T25:T29" si="5">IFERROR(AVERAGE(D25:S25),0)</f>
        <v>0</v>
      </c>
    </row>
    <row r="26" spans="1:20" ht="28" x14ac:dyDescent="0.3">
      <c r="A26" s="385"/>
      <c r="B26" s="385"/>
      <c r="C26" s="199" t="s">
        <v>338</v>
      </c>
      <c r="D26" s="186"/>
      <c r="E26" s="186"/>
      <c r="F26" s="186"/>
      <c r="G26" s="186"/>
      <c r="H26" s="186"/>
      <c r="I26" s="186"/>
      <c r="J26" s="186"/>
      <c r="K26" s="186"/>
      <c r="L26" s="186"/>
      <c r="M26" s="186"/>
      <c r="N26" s="186"/>
      <c r="O26" s="186"/>
      <c r="P26" s="186"/>
      <c r="Q26" s="186"/>
      <c r="R26" s="186"/>
      <c r="S26" s="186"/>
      <c r="T26" s="191">
        <f t="shared" si="5"/>
        <v>0</v>
      </c>
    </row>
    <row r="27" spans="1:20" x14ac:dyDescent="0.3">
      <c r="A27" s="385"/>
      <c r="B27" s="385"/>
      <c r="C27" s="192" t="s">
        <v>145</v>
      </c>
      <c r="D27" s="186"/>
      <c r="E27" s="186"/>
      <c r="F27" s="186"/>
      <c r="G27" s="186"/>
      <c r="H27" s="186"/>
      <c r="I27" s="186"/>
      <c r="J27" s="186"/>
      <c r="K27" s="186"/>
      <c r="L27" s="186"/>
      <c r="M27" s="186"/>
      <c r="N27" s="186"/>
      <c r="O27" s="186"/>
      <c r="P27" s="186"/>
      <c r="Q27" s="186"/>
      <c r="R27" s="186"/>
      <c r="S27" s="186"/>
      <c r="T27" s="191">
        <f t="shared" si="5"/>
        <v>0</v>
      </c>
    </row>
    <row r="28" spans="1:20" x14ac:dyDescent="0.3">
      <c r="A28" s="385"/>
      <c r="B28" s="385"/>
      <c r="C28" s="192" t="s">
        <v>209</v>
      </c>
      <c r="D28" s="186"/>
      <c r="E28" s="186"/>
      <c r="F28" s="186"/>
      <c r="G28" s="186"/>
      <c r="H28" s="186"/>
      <c r="I28" s="186"/>
      <c r="J28" s="186"/>
      <c r="K28" s="186"/>
      <c r="L28" s="186"/>
      <c r="M28" s="186"/>
      <c r="N28" s="186"/>
      <c r="O28" s="186"/>
      <c r="P28" s="186"/>
      <c r="Q28" s="186"/>
      <c r="R28" s="186"/>
      <c r="S28" s="186"/>
      <c r="T28" s="191">
        <f t="shared" si="5"/>
        <v>0</v>
      </c>
    </row>
    <row r="29" spans="1:20" ht="28" x14ac:dyDescent="0.3">
      <c r="A29" s="385"/>
      <c r="B29" s="385"/>
      <c r="C29" s="199" t="s">
        <v>339</v>
      </c>
      <c r="D29" s="186"/>
      <c r="E29" s="186"/>
      <c r="F29" s="186"/>
      <c r="G29" s="186"/>
      <c r="H29" s="186"/>
      <c r="I29" s="186"/>
      <c r="J29" s="186"/>
      <c r="K29" s="186"/>
      <c r="L29" s="186"/>
      <c r="M29" s="186"/>
      <c r="N29" s="186"/>
      <c r="O29" s="186"/>
      <c r="P29" s="186"/>
      <c r="Q29" s="186"/>
      <c r="R29" s="186"/>
      <c r="S29" s="186"/>
      <c r="T29" s="191">
        <f t="shared" si="5"/>
        <v>0</v>
      </c>
    </row>
    <row r="30" spans="1:20" x14ac:dyDescent="0.3">
      <c r="A30" s="386" t="s">
        <v>125</v>
      </c>
      <c r="B30" s="386"/>
      <c r="C30" s="386"/>
      <c r="D30" s="188">
        <f t="shared" ref="D30:T30" si="6">SUM(D25:D29)/5</f>
        <v>0</v>
      </c>
      <c r="E30" s="188">
        <f t="shared" si="6"/>
        <v>0</v>
      </c>
      <c r="F30" s="189">
        <f t="shared" si="6"/>
        <v>0</v>
      </c>
      <c r="G30" s="189">
        <f t="shared" si="6"/>
        <v>0</v>
      </c>
      <c r="H30" s="188">
        <f t="shared" si="6"/>
        <v>0</v>
      </c>
      <c r="I30" s="189">
        <f t="shared" si="6"/>
        <v>0</v>
      </c>
      <c r="J30" s="189">
        <f t="shared" si="6"/>
        <v>0</v>
      </c>
      <c r="K30" s="189">
        <f t="shared" si="6"/>
        <v>0</v>
      </c>
      <c r="L30" s="189">
        <f t="shared" si="6"/>
        <v>0</v>
      </c>
      <c r="M30" s="189">
        <f t="shared" si="6"/>
        <v>0</v>
      </c>
      <c r="N30" s="189">
        <f t="shared" si="6"/>
        <v>0</v>
      </c>
      <c r="O30" s="189">
        <f t="shared" si="6"/>
        <v>0</v>
      </c>
      <c r="P30" s="189">
        <f t="shared" si="6"/>
        <v>0</v>
      </c>
      <c r="Q30" s="189">
        <f t="shared" si="6"/>
        <v>0</v>
      </c>
      <c r="R30" s="189">
        <f t="shared" si="6"/>
        <v>0</v>
      </c>
      <c r="S30" s="189">
        <f t="shared" si="6"/>
        <v>0</v>
      </c>
      <c r="T30" s="190">
        <f t="shared" si="6"/>
        <v>0</v>
      </c>
    </row>
    <row r="31" spans="1:20" x14ac:dyDescent="0.3">
      <c r="A31" s="385">
        <v>4</v>
      </c>
      <c r="B31" s="385" t="s">
        <v>237</v>
      </c>
      <c r="C31" s="198" t="s">
        <v>340</v>
      </c>
      <c r="D31" s="186"/>
      <c r="E31" s="186"/>
      <c r="F31" s="186"/>
      <c r="G31" s="186"/>
      <c r="H31" s="186"/>
      <c r="I31" s="186"/>
      <c r="J31" s="186"/>
      <c r="K31" s="186"/>
      <c r="L31" s="186"/>
      <c r="M31" s="186"/>
      <c r="N31" s="186"/>
      <c r="O31" s="186"/>
      <c r="P31" s="186"/>
      <c r="Q31" s="186"/>
      <c r="R31" s="186"/>
      <c r="S31" s="186"/>
      <c r="T31" s="191">
        <f t="shared" ref="T31:T46" si="7">IFERROR(AVERAGE(D31:S31),0)</f>
        <v>0</v>
      </c>
    </row>
    <row r="32" spans="1:20" ht="28" x14ac:dyDescent="0.3">
      <c r="A32" s="385"/>
      <c r="B32" s="385"/>
      <c r="C32" s="198" t="s">
        <v>341</v>
      </c>
      <c r="D32" s="186"/>
      <c r="E32" s="186"/>
      <c r="F32" s="186"/>
      <c r="G32" s="186"/>
      <c r="H32" s="186"/>
      <c r="I32" s="186"/>
      <c r="J32" s="186"/>
      <c r="K32" s="186"/>
      <c r="L32" s="186"/>
      <c r="M32" s="186"/>
      <c r="N32" s="186"/>
      <c r="O32" s="186"/>
      <c r="P32" s="186"/>
      <c r="Q32" s="186"/>
      <c r="R32" s="186"/>
      <c r="S32" s="186"/>
      <c r="T32" s="191">
        <f t="shared" si="7"/>
        <v>0</v>
      </c>
    </row>
    <row r="33" spans="1:20" ht="42" x14ac:dyDescent="0.3">
      <c r="A33" s="385"/>
      <c r="B33" s="385"/>
      <c r="C33" s="198" t="s">
        <v>342</v>
      </c>
      <c r="D33" s="186"/>
      <c r="E33" s="186"/>
      <c r="F33" s="186"/>
      <c r="G33" s="186"/>
      <c r="H33" s="186"/>
      <c r="I33" s="186"/>
      <c r="J33" s="186"/>
      <c r="K33" s="186"/>
      <c r="L33" s="186"/>
      <c r="M33" s="186"/>
      <c r="N33" s="186"/>
      <c r="O33" s="186"/>
      <c r="P33" s="186"/>
      <c r="Q33" s="186"/>
      <c r="R33" s="186"/>
      <c r="S33" s="186"/>
      <c r="T33" s="191">
        <f t="shared" si="7"/>
        <v>0</v>
      </c>
    </row>
    <row r="34" spans="1:20" ht="28" x14ac:dyDescent="0.3">
      <c r="A34" s="385"/>
      <c r="B34" s="385"/>
      <c r="C34" s="198" t="s">
        <v>343</v>
      </c>
      <c r="D34" s="186"/>
      <c r="E34" s="186"/>
      <c r="F34" s="186"/>
      <c r="G34" s="186"/>
      <c r="H34" s="186"/>
      <c r="I34" s="186"/>
      <c r="J34" s="186"/>
      <c r="K34" s="186"/>
      <c r="L34" s="186"/>
      <c r="M34" s="186"/>
      <c r="N34" s="186"/>
      <c r="O34" s="186"/>
      <c r="P34" s="186"/>
      <c r="Q34" s="186"/>
      <c r="R34" s="186"/>
      <c r="S34" s="186"/>
      <c r="T34" s="191">
        <f t="shared" si="7"/>
        <v>0</v>
      </c>
    </row>
    <row r="35" spans="1:20" ht="42" x14ac:dyDescent="0.3">
      <c r="A35" s="385"/>
      <c r="B35" s="385"/>
      <c r="C35" s="198" t="s">
        <v>344</v>
      </c>
      <c r="D35" s="186"/>
      <c r="E35" s="186"/>
      <c r="F35" s="186"/>
      <c r="G35" s="186"/>
      <c r="H35" s="186"/>
      <c r="I35" s="186"/>
      <c r="J35" s="186"/>
      <c r="K35" s="186"/>
      <c r="L35" s="186"/>
      <c r="M35" s="186"/>
      <c r="N35" s="186"/>
      <c r="O35" s="186"/>
      <c r="P35" s="186"/>
      <c r="Q35" s="186"/>
      <c r="R35" s="186"/>
      <c r="S35" s="186"/>
      <c r="T35" s="191">
        <f t="shared" si="7"/>
        <v>0</v>
      </c>
    </row>
    <row r="36" spans="1:20" ht="28" x14ac:dyDescent="0.3">
      <c r="A36" s="385"/>
      <c r="B36" s="385"/>
      <c r="C36" s="198" t="s">
        <v>345</v>
      </c>
      <c r="D36" s="186"/>
      <c r="E36" s="186"/>
      <c r="F36" s="186"/>
      <c r="G36" s="186"/>
      <c r="H36" s="186"/>
      <c r="I36" s="186"/>
      <c r="J36" s="186"/>
      <c r="K36" s="186"/>
      <c r="L36" s="186"/>
      <c r="M36" s="186"/>
      <c r="N36" s="186"/>
      <c r="O36" s="186"/>
      <c r="P36" s="186"/>
      <c r="Q36" s="186"/>
      <c r="R36" s="186"/>
      <c r="S36" s="186"/>
      <c r="T36" s="191">
        <f t="shared" si="7"/>
        <v>0</v>
      </c>
    </row>
    <row r="37" spans="1:20" x14ac:dyDescent="0.3">
      <c r="A37" s="385"/>
      <c r="B37" s="385"/>
      <c r="C37" s="198" t="s">
        <v>346</v>
      </c>
      <c r="D37" s="186"/>
      <c r="E37" s="186"/>
      <c r="F37" s="186"/>
      <c r="G37" s="186"/>
      <c r="H37" s="186"/>
      <c r="I37" s="186"/>
      <c r="J37" s="186"/>
      <c r="K37" s="186"/>
      <c r="L37" s="186"/>
      <c r="M37" s="186"/>
      <c r="N37" s="186"/>
      <c r="O37" s="186"/>
      <c r="P37" s="186"/>
      <c r="Q37" s="186"/>
      <c r="R37" s="186"/>
      <c r="S37" s="186"/>
      <c r="T37" s="191">
        <f t="shared" si="7"/>
        <v>0</v>
      </c>
    </row>
    <row r="38" spans="1:20" x14ac:dyDescent="0.3">
      <c r="A38" s="385"/>
      <c r="B38" s="385"/>
      <c r="C38" s="198" t="s">
        <v>347</v>
      </c>
      <c r="D38" s="186"/>
      <c r="E38" s="186"/>
      <c r="F38" s="186"/>
      <c r="G38" s="186"/>
      <c r="H38" s="186"/>
      <c r="I38" s="186"/>
      <c r="J38" s="186"/>
      <c r="K38" s="186"/>
      <c r="L38" s="186"/>
      <c r="M38" s="186"/>
      <c r="N38" s="186"/>
      <c r="O38" s="186"/>
      <c r="P38" s="186"/>
      <c r="Q38" s="186"/>
      <c r="R38" s="186"/>
      <c r="S38" s="186"/>
      <c r="T38" s="191">
        <f t="shared" si="7"/>
        <v>0</v>
      </c>
    </row>
    <row r="39" spans="1:20" ht="42" x14ac:dyDescent="0.3">
      <c r="A39" s="385"/>
      <c r="B39" s="385"/>
      <c r="C39" s="198" t="s">
        <v>348</v>
      </c>
      <c r="D39" s="186"/>
      <c r="E39" s="186"/>
      <c r="F39" s="186"/>
      <c r="G39" s="186"/>
      <c r="H39" s="186"/>
      <c r="I39" s="186"/>
      <c r="J39" s="186"/>
      <c r="K39" s="186"/>
      <c r="L39" s="186"/>
      <c r="M39" s="186"/>
      <c r="N39" s="186"/>
      <c r="O39" s="186"/>
      <c r="P39" s="186"/>
      <c r="Q39" s="186"/>
      <c r="R39" s="186"/>
      <c r="S39" s="186"/>
      <c r="T39" s="191">
        <f t="shared" si="7"/>
        <v>0</v>
      </c>
    </row>
    <row r="40" spans="1:20" x14ac:dyDescent="0.3">
      <c r="A40" s="385"/>
      <c r="B40" s="385"/>
      <c r="C40" s="198" t="s">
        <v>349</v>
      </c>
      <c r="D40" s="186"/>
      <c r="E40" s="186"/>
      <c r="F40" s="186"/>
      <c r="G40" s="186"/>
      <c r="H40" s="186"/>
      <c r="I40" s="186"/>
      <c r="J40" s="186"/>
      <c r="K40" s="186"/>
      <c r="L40" s="186"/>
      <c r="M40" s="186"/>
      <c r="N40" s="186"/>
      <c r="O40" s="186"/>
      <c r="P40" s="186"/>
      <c r="Q40" s="186"/>
      <c r="R40" s="186"/>
      <c r="S40" s="186"/>
      <c r="T40" s="191">
        <f t="shared" si="7"/>
        <v>0</v>
      </c>
    </row>
    <row r="41" spans="1:20" x14ac:dyDescent="0.3">
      <c r="A41" s="386" t="s">
        <v>125</v>
      </c>
      <c r="B41" s="386"/>
      <c r="C41" s="386"/>
      <c r="D41" s="188">
        <f t="shared" ref="D41:T41" si="8">SUM(D31:D40)/10</f>
        <v>0</v>
      </c>
      <c r="E41" s="188">
        <f t="shared" si="8"/>
        <v>0</v>
      </c>
      <c r="F41" s="189">
        <f t="shared" si="8"/>
        <v>0</v>
      </c>
      <c r="G41" s="189">
        <f t="shared" si="8"/>
        <v>0</v>
      </c>
      <c r="H41" s="188">
        <f t="shared" si="8"/>
        <v>0</v>
      </c>
      <c r="I41" s="189">
        <f t="shared" si="8"/>
        <v>0</v>
      </c>
      <c r="J41" s="189">
        <f t="shared" si="8"/>
        <v>0</v>
      </c>
      <c r="K41" s="189">
        <f t="shared" si="8"/>
        <v>0</v>
      </c>
      <c r="L41" s="189">
        <f t="shared" si="8"/>
        <v>0</v>
      </c>
      <c r="M41" s="189">
        <f t="shared" si="8"/>
        <v>0</v>
      </c>
      <c r="N41" s="189">
        <f t="shared" si="8"/>
        <v>0</v>
      </c>
      <c r="O41" s="189">
        <f t="shared" si="8"/>
        <v>0</v>
      </c>
      <c r="P41" s="189">
        <f t="shared" si="8"/>
        <v>0</v>
      </c>
      <c r="Q41" s="189">
        <f t="shared" si="8"/>
        <v>0</v>
      </c>
      <c r="R41" s="189">
        <f t="shared" si="8"/>
        <v>0</v>
      </c>
      <c r="S41" s="189">
        <f t="shared" si="8"/>
        <v>0</v>
      </c>
      <c r="T41" s="190">
        <f t="shared" si="8"/>
        <v>0</v>
      </c>
    </row>
    <row r="42" spans="1:20" ht="28" x14ac:dyDescent="0.3">
      <c r="A42" s="385">
        <v>5</v>
      </c>
      <c r="B42" s="385" t="s">
        <v>238</v>
      </c>
      <c r="C42" s="185" t="s">
        <v>242</v>
      </c>
      <c r="D42" s="186"/>
      <c r="E42" s="186"/>
      <c r="F42" s="186"/>
      <c r="G42" s="186"/>
      <c r="H42" s="186"/>
      <c r="I42" s="186"/>
      <c r="J42" s="186"/>
      <c r="K42" s="186"/>
      <c r="L42" s="186"/>
      <c r="M42" s="186"/>
      <c r="N42" s="186"/>
      <c r="O42" s="186"/>
      <c r="P42" s="186"/>
      <c r="Q42" s="186"/>
      <c r="R42" s="186"/>
      <c r="S42" s="186"/>
      <c r="T42" s="191">
        <f t="shared" si="7"/>
        <v>0</v>
      </c>
    </row>
    <row r="43" spans="1:20" ht="42" x14ac:dyDescent="0.3">
      <c r="A43" s="385"/>
      <c r="B43" s="385"/>
      <c r="C43" s="185" t="s">
        <v>241</v>
      </c>
      <c r="D43" s="186"/>
      <c r="E43" s="186"/>
      <c r="F43" s="186"/>
      <c r="G43" s="186"/>
      <c r="H43" s="186"/>
      <c r="I43" s="186"/>
      <c r="J43" s="186"/>
      <c r="K43" s="186"/>
      <c r="L43" s="186"/>
      <c r="M43" s="186"/>
      <c r="N43" s="186"/>
      <c r="O43" s="186"/>
      <c r="P43" s="186"/>
      <c r="Q43" s="186"/>
      <c r="R43" s="186"/>
      <c r="S43" s="186"/>
      <c r="T43" s="191">
        <f t="shared" si="7"/>
        <v>0</v>
      </c>
    </row>
    <row r="44" spans="1:20" ht="42" x14ac:dyDescent="0.3">
      <c r="A44" s="385"/>
      <c r="B44" s="385"/>
      <c r="C44" s="185" t="s">
        <v>243</v>
      </c>
      <c r="D44" s="186"/>
      <c r="E44" s="186"/>
      <c r="F44" s="186"/>
      <c r="G44" s="186"/>
      <c r="H44" s="186"/>
      <c r="I44" s="186"/>
      <c r="J44" s="186"/>
      <c r="K44" s="186"/>
      <c r="L44" s="186"/>
      <c r="M44" s="186"/>
      <c r="N44" s="186"/>
      <c r="O44" s="186"/>
      <c r="P44" s="186"/>
      <c r="Q44" s="186"/>
      <c r="R44" s="186"/>
      <c r="S44" s="186"/>
      <c r="T44" s="191">
        <f t="shared" si="7"/>
        <v>0</v>
      </c>
    </row>
    <row r="45" spans="1:20" ht="28" x14ac:dyDescent="0.3">
      <c r="A45" s="385"/>
      <c r="B45" s="385"/>
      <c r="C45" s="185" t="s">
        <v>239</v>
      </c>
      <c r="D45" s="186"/>
      <c r="E45" s="186"/>
      <c r="F45" s="186"/>
      <c r="G45" s="186"/>
      <c r="H45" s="186"/>
      <c r="I45" s="186"/>
      <c r="J45" s="186"/>
      <c r="K45" s="186"/>
      <c r="L45" s="186"/>
      <c r="M45" s="186"/>
      <c r="N45" s="186"/>
      <c r="O45" s="186"/>
      <c r="P45" s="186"/>
      <c r="Q45" s="186"/>
      <c r="R45" s="186"/>
      <c r="S45" s="186"/>
      <c r="T45" s="191">
        <f t="shared" si="7"/>
        <v>0</v>
      </c>
    </row>
    <row r="46" spans="1:20" ht="28" x14ac:dyDescent="0.3">
      <c r="A46" s="385"/>
      <c r="B46" s="385"/>
      <c r="C46" s="185" t="s">
        <v>240</v>
      </c>
      <c r="D46" s="186"/>
      <c r="E46" s="186"/>
      <c r="F46" s="186"/>
      <c r="G46" s="186"/>
      <c r="H46" s="186"/>
      <c r="I46" s="186"/>
      <c r="J46" s="186"/>
      <c r="K46" s="186"/>
      <c r="L46" s="186"/>
      <c r="M46" s="186"/>
      <c r="N46" s="186"/>
      <c r="O46" s="186"/>
      <c r="P46" s="186"/>
      <c r="Q46" s="186"/>
      <c r="R46" s="186"/>
      <c r="S46" s="186"/>
      <c r="T46" s="191">
        <f t="shared" si="7"/>
        <v>0</v>
      </c>
    </row>
    <row r="47" spans="1:20" ht="42" x14ac:dyDescent="0.3">
      <c r="A47" s="385"/>
      <c r="B47" s="385"/>
      <c r="C47" s="185" t="s">
        <v>271</v>
      </c>
      <c r="D47" s="186"/>
      <c r="E47" s="186"/>
      <c r="F47" s="186"/>
      <c r="G47" s="186"/>
      <c r="H47" s="186"/>
      <c r="I47" s="186"/>
      <c r="J47" s="186"/>
      <c r="K47" s="186"/>
      <c r="L47" s="186"/>
      <c r="M47" s="186"/>
      <c r="N47" s="186"/>
      <c r="O47" s="186"/>
      <c r="P47" s="186"/>
      <c r="Q47" s="186"/>
      <c r="R47" s="186"/>
      <c r="S47" s="186"/>
      <c r="T47" s="191">
        <f>IFERROR(AVERAGE(D47:S47),0)</f>
        <v>0</v>
      </c>
    </row>
    <row r="48" spans="1:20" x14ac:dyDescent="0.3">
      <c r="A48" s="386" t="s">
        <v>125</v>
      </c>
      <c r="B48" s="386"/>
      <c r="C48" s="386"/>
      <c r="D48" s="188">
        <f t="shared" ref="D48:T48" si="9">SUM(D42:D47)/6</f>
        <v>0</v>
      </c>
      <c r="E48" s="188">
        <f t="shared" si="9"/>
        <v>0</v>
      </c>
      <c r="F48" s="189">
        <f t="shared" si="9"/>
        <v>0</v>
      </c>
      <c r="G48" s="189">
        <f t="shared" si="9"/>
        <v>0</v>
      </c>
      <c r="H48" s="188">
        <f t="shared" si="9"/>
        <v>0</v>
      </c>
      <c r="I48" s="189">
        <f t="shared" si="9"/>
        <v>0</v>
      </c>
      <c r="J48" s="189">
        <f t="shared" si="9"/>
        <v>0</v>
      </c>
      <c r="K48" s="189">
        <f t="shared" si="9"/>
        <v>0</v>
      </c>
      <c r="L48" s="189">
        <f t="shared" si="9"/>
        <v>0</v>
      </c>
      <c r="M48" s="189">
        <f t="shared" si="9"/>
        <v>0</v>
      </c>
      <c r="N48" s="189">
        <f t="shared" si="9"/>
        <v>0</v>
      </c>
      <c r="O48" s="189">
        <f t="shared" si="9"/>
        <v>0</v>
      </c>
      <c r="P48" s="189">
        <f t="shared" si="9"/>
        <v>0</v>
      </c>
      <c r="Q48" s="189">
        <f t="shared" si="9"/>
        <v>0</v>
      </c>
      <c r="R48" s="189">
        <f t="shared" si="9"/>
        <v>0</v>
      </c>
      <c r="S48" s="189">
        <f t="shared" si="9"/>
        <v>0</v>
      </c>
      <c r="T48" s="190">
        <f t="shared" si="9"/>
        <v>0</v>
      </c>
    </row>
    <row r="49" spans="1:20" ht="42" x14ac:dyDescent="0.3">
      <c r="A49" s="385">
        <v>6</v>
      </c>
      <c r="B49" s="385" t="s">
        <v>244</v>
      </c>
      <c r="C49" s="185" t="s">
        <v>245</v>
      </c>
      <c r="D49" s="186"/>
      <c r="E49" s="186"/>
      <c r="F49" s="186"/>
      <c r="G49" s="186"/>
      <c r="H49" s="186"/>
      <c r="I49" s="186"/>
      <c r="J49" s="186"/>
      <c r="K49" s="186"/>
      <c r="L49" s="186"/>
      <c r="M49" s="186"/>
      <c r="N49" s="186"/>
      <c r="O49" s="186"/>
      <c r="P49" s="186"/>
      <c r="Q49" s="186"/>
      <c r="R49" s="186"/>
      <c r="S49" s="186"/>
      <c r="T49" s="191">
        <f>IFERROR(AVERAGE(D49:S49),0)</f>
        <v>0</v>
      </c>
    </row>
    <row r="50" spans="1:20" ht="42" x14ac:dyDescent="0.3">
      <c r="A50" s="385"/>
      <c r="B50" s="385"/>
      <c r="C50" s="185" t="s">
        <v>246</v>
      </c>
      <c r="D50" s="186"/>
      <c r="E50" s="186"/>
      <c r="F50" s="186"/>
      <c r="G50" s="186"/>
      <c r="H50" s="186"/>
      <c r="I50" s="186"/>
      <c r="J50" s="186"/>
      <c r="K50" s="186"/>
      <c r="L50" s="186"/>
      <c r="M50" s="186"/>
      <c r="N50" s="186"/>
      <c r="O50" s="186"/>
      <c r="P50" s="186"/>
      <c r="Q50" s="186"/>
      <c r="R50" s="186"/>
      <c r="S50" s="186"/>
      <c r="T50" s="191">
        <f t="shared" ref="T50:T65" si="10">IFERROR(AVERAGE(D50:S50),0)</f>
        <v>0</v>
      </c>
    </row>
    <row r="51" spans="1:20" ht="42" x14ac:dyDescent="0.3">
      <c r="A51" s="385"/>
      <c r="B51" s="385"/>
      <c r="C51" s="185" t="s">
        <v>272</v>
      </c>
      <c r="D51" s="186"/>
      <c r="E51" s="186"/>
      <c r="F51" s="186"/>
      <c r="G51" s="186"/>
      <c r="H51" s="186"/>
      <c r="I51" s="186"/>
      <c r="J51" s="186"/>
      <c r="K51" s="186"/>
      <c r="L51" s="186"/>
      <c r="M51" s="186"/>
      <c r="N51" s="186"/>
      <c r="O51" s="186"/>
      <c r="P51" s="186"/>
      <c r="Q51" s="186"/>
      <c r="R51" s="186"/>
      <c r="S51" s="186"/>
      <c r="T51" s="191">
        <f t="shared" si="10"/>
        <v>0</v>
      </c>
    </row>
    <row r="52" spans="1:20" ht="56" x14ac:dyDescent="0.3">
      <c r="A52" s="385"/>
      <c r="B52" s="385"/>
      <c r="C52" s="185" t="s">
        <v>273</v>
      </c>
      <c r="D52" s="186"/>
      <c r="E52" s="186"/>
      <c r="F52" s="186"/>
      <c r="G52" s="186"/>
      <c r="H52" s="186"/>
      <c r="I52" s="186"/>
      <c r="J52" s="186"/>
      <c r="K52" s="186"/>
      <c r="L52" s="186"/>
      <c r="M52" s="186"/>
      <c r="N52" s="186"/>
      <c r="O52" s="186"/>
      <c r="P52" s="186"/>
      <c r="Q52" s="186"/>
      <c r="R52" s="186"/>
      <c r="S52" s="186"/>
      <c r="T52" s="191">
        <f t="shared" si="10"/>
        <v>0</v>
      </c>
    </row>
    <row r="53" spans="1:20" ht="28" x14ac:dyDescent="0.3">
      <c r="A53" s="385"/>
      <c r="B53" s="385"/>
      <c r="C53" s="185" t="s">
        <v>247</v>
      </c>
      <c r="D53" s="186"/>
      <c r="E53" s="186"/>
      <c r="F53" s="186"/>
      <c r="G53" s="186"/>
      <c r="H53" s="186"/>
      <c r="I53" s="186"/>
      <c r="J53" s="186"/>
      <c r="K53" s="186"/>
      <c r="L53" s="186"/>
      <c r="M53" s="186"/>
      <c r="N53" s="186"/>
      <c r="O53" s="186"/>
      <c r="P53" s="186"/>
      <c r="Q53" s="186"/>
      <c r="R53" s="186"/>
      <c r="S53" s="186"/>
      <c r="T53" s="191">
        <f t="shared" si="10"/>
        <v>0</v>
      </c>
    </row>
    <row r="54" spans="1:20" x14ac:dyDescent="0.3">
      <c r="A54" s="385"/>
      <c r="B54" s="385"/>
      <c r="C54" s="198" t="s">
        <v>350</v>
      </c>
      <c r="D54" s="186"/>
      <c r="E54" s="186"/>
      <c r="F54" s="186"/>
      <c r="G54" s="186"/>
      <c r="H54" s="186"/>
      <c r="I54" s="186"/>
      <c r="J54" s="186"/>
      <c r="K54" s="186"/>
      <c r="L54" s="186"/>
      <c r="M54" s="186"/>
      <c r="N54" s="186"/>
      <c r="O54" s="186"/>
      <c r="P54" s="186"/>
      <c r="Q54" s="186"/>
      <c r="R54" s="186"/>
      <c r="S54" s="186"/>
      <c r="T54" s="191">
        <f t="shared" si="10"/>
        <v>0</v>
      </c>
    </row>
    <row r="55" spans="1:20" ht="21.75" customHeight="1" x14ac:dyDescent="0.3">
      <c r="A55" s="385"/>
      <c r="B55" s="385"/>
      <c r="C55" s="198" t="s">
        <v>351</v>
      </c>
      <c r="D55" s="186"/>
      <c r="E55" s="186"/>
      <c r="F55" s="186"/>
      <c r="G55" s="186"/>
      <c r="H55" s="186"/>
      <c r="I55" s="186"/>
      <c r="J55" s="186"/>
      <c r="K55" s="186"/>
      <c r="L55" s="186"/>
      <c r="M55" s="186"/>
      <c r="N55" s="186"/>
      <c r="O55" s="186"/>
      <c r="P55" s="186"/>
      <c r="Q55" s="186"/>
      <c r="R55" s="186"/>
      <c r="S55" s="186"/>
      <c r="T55" s="191">
        <f t="shared" si="10"/>
        <v>0</v>
      </c>
    </row>
    <row r="56" spans="1:20" ht="56" x14ac:dyDescent="0.3">
      <c r="A56" s="385"/>
      <c r="B56" s="385"/>
      <c r="C56" s="185" t="s">
        <v>274</v>
      </c>
      <c r="D56" s="186"/>
      <c r="E56" s="186"/>
      <c r="F56" s="186"/>
      <c r="G56" s="186"/>
      <c r="H56" s="186"/>
      <c r="I56" s="186"/>
      <c r="J56" s="186"/>
      <c r="K56" s="186"/>
      <c r="L56" s="186"/>
      <c r="M56" s="186"/>
      <c r="N56" s="186"/>
      <c r="O56" s="186"/>
      <c r="P56" s="186"/>
      <c r="Q56" s="186"/>
      <c r="R56" s="186"/>
      <c r="S56" s="186"/>
      <c r="T56" s="191">
        <f t="shared" si="10"/>
        <v>0</v>
      </c>
    </row>
    <row r="57" spans="1:20" ht="42" x14ac:dyDescent="0.3">
      <c r="A57" s="385"/>
      <c r="B57" s="385"/>
      <c r="C57" s="198" t="s">
        <v>352</v>
      </c>
      <c r="D57" s="186"/>
      <c r="E57" s="186"/>
      <c r="F57" s="186"/>
      <c r="G57" s="186"/>
      <c r="H57" s="186"/>
      <c r="I57" s="186"/>
      <c r="J57" s="186"/>
      <c r="K57" s="186"/>
      <c r="L57" s="186"/>
      <c r="M57" s="186"/>
      <c r="N57" s="186"/>
      <c r="O57" s="186"/>
      <c r="P57" s="186"/>
      <c r="Q57" s="186"/>
      <c r="R57" s="186"/>
      <c r="S57" s="186"/>
      <c r="T57" s="191">
        <f t="shared" si="10"/>
        <v>0</v>
      </c>
    </row>
    <row r="58" spans="1:20" ht="42" x14ac:dyDescent="0.3">
      <c r="A58" s="385"/>
      <c r="B58" s="385"/>
      <c r="C58" s="185" t="s">
        <v>251</v>
      </c>
      <c r="D58" s="186"/>
      <c r="E58" s="186"/>
      <c r="F58" s="186"/>
      <c r="G58" s="186"/>
      <c r="H58" s="186"/>
      <c r="I58" s="186"/>
      <c r="J58" s="186"/>
      <c r="K58" s="186"/>
      <c r="L58" s="186"/>
      <c r="M58" s="186"/>
      <c r="N58" s="186"/>
      <c r="O58" s="186"/>
      <c r="P58" s="186"/>
      <c r="Q58" s="186"/>
      <c r="R58" s="186"/>
      <c r="S58" s="186"/>
      <c r="T58" s="191">
        <f t="shared" si="10"/>
        <v>0</v>
      </c>
    </row>
    <row r="59" spans="1:20" x14ac:dyDescent="0.3">
      <c r="A59" s="385"/>
      <c r="B59" s="385"/>
      <c r="C59" s="198" t="s">
        <v>353</v>
      </c>
      <c r="D59" s="186"/>
      <c r="E59" s="186"/>
      <c r="F59" s="186"/>
      <c r="G59" s="186"/>
      <c r="H59" s="186"/>
      <c r="I59" s="186"/>
      <c r="J59" s="186"/>
      <c r="K59" s="186"/>
      <c r="L59" s="186"/>
      <c r="M59" s="186"/>
      <c r="N59" s="186"/>
      <c r="O59" s="186"/>
      <c r="P59" s="186"/>
      <c r="Q59" s="186"/>
      <c r="R59" s="186"/>
      <c r="S59" s="186"/>
      <c r="T59" s="191">
        <f t="shared" si="10"/>
        <v>0</v>
      </c>
    </row>
    <row r="60" spans="1:20" ht="28" x14ac:dyDescent="0.3">
      <c r="A60" s="385"/>
      <c r="B60" s="385"/>
      <c r="C60" s="198" t="s">
        <v>354</v>
      </c>
      <c r="D60" s="186"/>
      <c r="E60" s="186"/>
      <c r="F60" s="186"/>
      <c r="G60" s="186"/>
      <c r="H60" s="186"/>
      <c r="I60" s="186"/>
      <c r="J60" s="186"/>
      <c r="K60" s="186"/>
      <c r="L60" s="186"/>
      <c r="M60" s="186"/>
      <c r="N60" s="186"/>
      <c r="O60" s="186"/>
      <c r="P60" s="186"/>
      <c r="Q60" s="186"/>
      <c r="R60" s="186"/>
      <c r="S60" s="186"/>
      <c r="T60" s="191">
        <f t="shared" si="10"/>
        <v>0</v>
      </c>
    </row>
    <row r="61" spans="1:20" ht="42" x14ac:dyDescent="0.3">
      <c r="A61" s="385"/>
      <c r="B61" s="385"/>
      <c r="C61" s="198" t="s">
        <v>355</v>
      </c>
      <c r="D61" s="186"/>
      <c r="E61" s="186"/>
      <c r="F61" s="186"/>
      <c r="G61" s="186"/>
      <c r="H61" s="186"/>
      <c r="I61" s="186"/>
      <c r="J61" s="186"/>
      <c r="K61" s="186"/>
      <c r="L61" s="186"/>
      <c r="M61" s="186"/>
      <c r="N61" s="186"/>
      <c r="O61" s="186"/>
      <c r="P61" s="186"/>
      <c r="Q61" s="186"/>
      <c r="R61" s="186"/>
      <c r="S61" s="186"/>
      <c r="T61" s="191">
        <f t="shared" si="10"/>
        <v>0</v>
      </c>
    </row>
    <row r="62" spans="1:20" ht="42" x14ac:dyDescent="0.3">
      <c r="A62" s="385"/>
      <c r="B62" s="385"/>
      <c r="C62" s="198" t="s">
        <v>356</v>
      </c>
      <c r="D62" s="186"/>
      <c r="E62" s="186"/>
      <c r="F62" s="186"/>
      <c r="G62" s="186"/>
      <c r="H62" s="186"/>
      <c r="I62" s="186"/>
      <c r="J62" s="186"/>
      <c r="K62" s="186"/>
      <c r="L62" s="186"/>
      <c r="M62" s="186"/>
      <c r="N62" s="186"/>
      <c r="O62" s="186"/>
      <c r="P62" s="186"/>
      <c r="Q62" s="186"/>
      <c r="R62" s="186"/>
      <c r="S62" s="186"/>
      <c r="T62" s="191">
        <f t="shared" si="10"/>
        <v>0</v>
      </c>
    </row>
    <row r="63" spans="1:20" ht="28" x14ac:dyDescent="0.3">
      <c r="A63" s="385"/>
      <c r="B63" s="385"/>
      <c r="C63" s="185" t="s">
        <v>281</v>
      </c>
      <c r="D63" s="186"/>
      <c r="E63" s="186"/>
      <c r="F63" s="186"/>
      <c r="G63" s="186"/>
      <c r="H63" s="186"/>
      <c r="I63" s="186"/>
      <c r="J63" s="186"/>
      <c r="K63" s="186"/>
      <c r="L63" s="186"/>
      <c r="M63" s="186"/>
      <c r="N63" s="186"/>
      <c r="O63" s="186"/>
      <c r="P63" s="186"/>
      <c r="Q63" s="186"/>
      <c r="R63" s="186"/>
      <c r="S63" s="186"/>
      <c r="T63" s="191">
        <f t="shared" si="10"/>
        <v>0</v>
      </c>
    </row>
    <row r="64" spans="1:20" ht="42" x14ac:dyDescent="0.3">
      <c r="A64" s="385"/>
      <c r="B64" s="385"/>
      <c r="C64" s="185" t="s">
        <v>280</v>
      </c>
      <c r="D64" s="186"/>
      <c r="E64" s="186"/>
      <c r="F64" s="186"/>
      <c r="G64" s="186"/>
      <c r="H64" s="186"/>
      <c r="I64" s="186"/>
      <c r="J64" s="186"/>
      <c r="K64" s="186"/>
      <c r="L64" s="186"/>
      <c r="M64" s="186"/>
      <c r="N64" s="186"/>
      <c r="O64" s="186"/>
      <c r="P64" s="186"/>
      <c r="Q64" s="186"/>
      <c r="R64" s="186"/>
      <c r="S64" s="186"/>
      <c r="T64" s="191">
        <f t="shared" si="10"/>
        <v>0</v>
      </c>
    </row>
    <row r="65" spans="1:20" ht="28" x14ac:dyDescent="0.3">
      <c r="A65" s="385"/>
      <c r="B65" s="385"/>
      <c r="C65" s="185" t="s">
        <v>277</v>
      </c>
      <c r="D65" s="186"/>
      <c r="E65" s="186"/>
      <c r="F65" s="186"/>
      <c r="G65" s="186"/>
      <c r="H65" s="186"/>
      <c r="I65" s="186"/>
      <c r="J65" s="186"/>
      <c r="K65" s="186"/>
      <c r="L65" s="186"/>
      <c r="M65" s="186"/>
      <c r="N65" s="186"/>
      <c r="O65" s="186"/>
      <c r="P65" s="186"/>
      <c r="Q65" s="186"/>
      <c r="R65" s="186"/>
      <c r="S65" s="186"/>
      <c r="T65" s="191">
        <f t="shared" si="10"/>
        <v>0</v>
      </c>
    </row>
    <row r="66" spans="1:20" x14ac:dyDescent="0.3">
      <c r="A66" s="385"/>
      <c r="B66" s="385"/>
      <c r="C66" s="193" t="s">
        <v>279</v>
      </c>
      <c r="D66" s="186"/>
      <c r="E66" s="186"/>
      <c r="F66" s="186"/>
      <c r="G66" s="186"/>
      <c r="H66" s="186"/>
      <c r="I66" s="186"/>
      <c r="J66" s="186"/>
      <c r="K66" s="186"/>
      <c r="L66" s="186"/>
      <c r="M66" s="186"/>
      <c r="N66" s="186"/>
      <c r="O66" s="186"/>
      <c r="P66" s="186"/>
      <c r="Q66" s="186"/>
      <c r="R66" s="186"/>
      <c r="S66" s="186"/>
      <c r="T66" s="191">
        <f>IFERROR(AVERAGE(D66:S66),0)</f>
        <v>0</v>
      </c>
    </row>
    <row r="67" spans="1:20" x14ac:dyDescent="0.3">
      <c r="A67" s="386" t="s">
        <v>125</v>
      </c>
      <c r="B67" s="386"/>
      <c r="C67" s="386"/>
      <c r="D67" s="188">
        <f t="shared" ref="D67:T67" si="11">SUM(D49:D66)/18</f>
        <v>0</v>
      </c>
      <c r="E67" s="188">
        <f t="shared" si="11"/>
        <v>0</v>
      </c>
      <c r="F67" s="189">
        <f t="shared" si="11"/>
        <v>0</v>
      </c>
      <c r="G67" s="189">
        <f t="shared" si="11"/>
        <v>0</v>
      </c>
      <c r="H67" s="188">
        <f t="shared" si="11"/>
        <v>0</v>
      </c>
      <c r="I67" s="189">
        <f t="shared" si="11"/>
        <v>0</v>
      </c>
      <c r="J67" s="189">
        <f t="shared" si="11"/>
        <v>0</v>
      </c>
      <c r="K67" s="189">
        <f t="shared" si="11"/>
        <v>0</v>
      </c>
      <c r="L67" s="189">
        <f t="shared" si="11"/>
        <v>0</v>
      </c>
      <c r="M67" s="189">
        <f t="shared" si="11"/>
        <v>0</v>
      </c>
      <c r="N67" s="189">
        <f t="shared" si="11"/>
        <v>0</v>
      </c>
      <c r="O67" s="189">
        <f t="shared" si="11"/>
        <v>0</v>
      </c>
      <c r="P67" s="189">
        <f t="shared" si="11"/>
        <v>0</v>
      </c>
      <c r="Q67" s="189">
        <f t="shared" si="11"/>
        <v>0</v>
      </c>
      <c r="R67" s="189">
        <f t="shared" si="11"/>
        <v>0</v>
      </c>
      <c r="S67" s="189">
        <f t="shared" si="11"/>
        <v>0</v>
      </c>
      <c r="T67" s="190">
        <f t="shared" si="11"/>
        <v>0</v>
      </c>
    </row>
    <row r="68" spans="1:20" ht="42" x14ac:dyDescent="0.3">
      <c r="A68" s="385">
        <v>7</v>
      </c>
      <c r="B68" s="385" t="s">
        <v>264</v>
      </c>
      <c r="C68" s="192" t="s">
        <v>278</v>
      </c>
      <c r="D68" s="186"/>
      <c r="E68" s="186"/>
      <c r="F68" s="186"/>
      <c r="G68" s="186"/>
      <c r="H68" s="186"/>
      <c r="I68" s="186"/>
      <c r="J68" s="186"/>
      <c r="K68" s="186"/>
      <c r="L68" s="186"/>
      <c r="M68" s="186"/>
      <c r="N68" s="186"/>
      <c r="O68" s="186"/>
      <c r="P68" s="186"/>
      <c r="Q68" s="186"/>
      <c r="R68" s="186"/>
      <c r="S68" s="186"/>
      <c r="T68" s="191">
        <f>IFERROR(AVERAGE(D68:S68),0)</f>
        <v>0</v>
      </c>
    </row>
    <row r="69" spans="1:20" ht="42" x14ac:dyDescent="0.3">
      <c r="A69" s="385"/>
      <c r="B69" s="385"/>
      <c r="C69" s="199" t="s">
        <v>357</v>
      </c>
      <c r="D69" s="186"/>
      <c r="E69" s="186"/>
      <c r="F69" s="186"/>
      <c r="G69" s="186"/>
      <c r="H69" s="186"/>
      <c r="I69" s="186"/>
      <c r="J69" s="186"/>
      <c r="K69" s="186"/>
      <c r="L69" s="186"/>
      <c r="M69" s="186"/>
      <c r="N69" s="186"/>
      <c r="O69" s="186"/>
      <c r="P69" s="186"/>
      <c r="Q69" s="186"/>
      <c r="R69" s="186"/>
      <c r="S69" s="186"/>
      <c r="T69" s="191">
        <f t="shared" ref="T69:T77" si="12">IFERROR(AVERAGE(D69:S69),0)</f>
        <v>0</v>
      </c>
    </row>
    <row r="70" spans="1:20" ht="42" x14ac:dyDescent="0.3">
      <c r="A70" s="385"/>
      <c r="B70" s="385"/>
      <c r="C70" s="192" t="s">
        <v>255</v>
      </c>
      <c r="D70" s="186"/>
      <c r="E70" s="186"/>
      <c r="F70" s="186"/>
      <c r="G70" s="186"/>
      <c r="H70" s="186"/>
      <c r="I70" s="186"/>
      <c r="J70" s="186"/>
      <c r="K70" s="186"/>
      <c r="L70" s="186"/>
      <c r="M70" s="186"/>
      <c r="N70" s="186"/>
      <c r="O70" s="186"/>
      <c r="P70" s="186"/>
      <c r="Q70" s="186"/>
      <c r="R70" s="186"/>
      <c r="S70" s="186"/>
      <c r="T70" s="191">
        <f t="shared" si="12"/>
        <v>0</v>
      </c>
    </row>
    <row r="71" spans="1:20" ht="28" x14ac:dyDescent="0.3">
      <c r="A71" s="385"/>
      <c r="B71" s="385"/>
      <c r="C71" s="199" t="s">
        <v>358</v>
      </c>
      <c r="D71" s="186"/>
      <c r="E71" s="186"/>
      <c r="F71" s="186"/>
      <c r="G71" s="186"/>
      <c r="H71" s="186"/>
      <c r="I71" s="186"/>
      <c r="J71" s="186"/>
      <c r="K71" s="186"/>
      <c r="L71" s="186"/>
      <c r="M71" s="186"/>
      <c r="N71" s="186"/>
      <c r="O71" s="186"/>
      <c r="P71" s="186"/>
      <c r="Q71" s="186"/>
      <c r="R71" s="186"/>
      <c r="S71" s="186"/>
      <c r="T71" s="191">
        <f t="shared" si="12"/>
        <v>0</v>
      </c>
    </row>
    <row r="72" spans="1:20" ht="42" x14ac:dyDescent="0.3">
      <c r="A72" s="385"/>
      <c r="B72" s="385"/>
      <c r="C72" s="199" t="s">
        <v>359</v>
      </c>
      <c r="D72" s="186"/>
      <c r="E72" s="186"/>
      <c r="F72" s="186"/>
      <c r="G72" s="186"/>
      <c r="H72" s="186"/>
      <c r="I72" s="186"/>
      <c r="J72" s="186"/>
      <c r="K72" s="186"/>
      <c r="L72" s="186"/>
      <c r="M72" s="186"/>
      <c r="N72" s="186"/>
      <c r="O72" s="186"/>
      <c r="P72" s="186"/>
      <c r="Q72" s="186"/>
      <c r="R72" s="186"/>
      <c r="S72" s="186"/>
      <c r="T72" s="191">
        <f t="shared" si="12"/>
        <v>0</v>
      </c>
    </row>
    <row r="73" spans="1:20" ht="28" x14ac:dyDescent="0.3">
      <c r="A73" s="385"/>
      <c r="B73" s="385"/>
      <c r="C73" s="199" t="s">
        <v>360</v>
      </c>
      <c r="D73" s="186"/>
      <c r="E73" s="186"/>
      <c r="F73" s="186"/>
      <c r="G73" s="186"/>
      <c r="H73" s="186"/>
      <c r="I73" s="186"/>
      <c r="J73" s="186"/>
      <c r="K73" s="186"/>
      <c r="L73" s="186"/>
      <c r="M73" s="186"/>
      <c r="N73" s="186"/>
      <c r="O73" s="186"/>
      <c r="P73" s="186"/>
      <c r="Q73" s="186"/>
      <c r="R73" s="186"/>
      <c r="S73" s="186"/>
      <c r="T73" s="191">
        <f t="shared" si="12"/>
        <v>0</v>
      </c>
    </row>
    <row r="74" spans="1:20" ht="28" x14ac:dyDescent="0.3">
      <c r="A74" s="385"/>
      <c r="B74" s="385"/>
      <c r="C74" s="199" t="s">
        <v>361</v>
      </c>
      <c r="D74" s="186"/>
      <c r="E74" s="186"/>
      <c r="F74" s="186"/>
      <c r="G74" s="186"/>
      <c r="H74" s="186"/>
      <c r="I74" s="186"/>
      <c r="J74" s="186"/>
      <c r="K74" s="186"/>
      <c r="L74" s="186"/>
      <c r="M74" s="186"/>
      <c r="N74" s="186"/>
      <c r="O74" s="186"/>
      <c r="P74" s="186"/>
      <c r="Q74" s="186"/>
      <c r="R74" s="186"/>
      <c r="S74" s="186"/>
      <c r="T74" s="191">
        <f t="shared" si="12"/>
        <v>0</v>
      </c>
    </row>
    <row r="75" spans="1:20" ht="28" x14ac:dyDescent="0.3">
      <c r="A75" s="385"/>
      <c r="B75" s="385"/>
      <c r="C75" s="199" t="s">
        <v>362</v>
      </c>
      <c r="D75" s="186"/>
      <c r="E75" s="186"/>
      <c r="F75" s="186"/>
      <c r="G75" s="186"/>
      <c r="H75" s="186"/>
      <c r="I75" s="186"/>
      <c r="J75" s="186"/>
      <c r="K75" s="186"/>
      <c r="L75" s="186"/>
      <c r="M75" s="186"/>
      <c r="N75" s="186"/>
      <c r="O75" s="186"/>
      <c r="P75" s="186"/>
      <c r="Q75" s="186"/>
      <c r="R75" s="186"/>
      <c r="S75" s="186"/>
      <c r="T75" s="191">
        <f t="shared" si="12"/>
        <v>0</v>
      </c>
    </row>
    <row r="76" spans="1:20" ht="28" x14ac:dyDescent="0.3">
      <c r="A76" s="385"/>
      <c r="B76" s="385"/>
      <c r="C76" s="192" t="s">
        <v>261</v>
      </c>
      <c r="D76" s="186"/>
      <c r="E76" s="186"/>
      <c r="F76" s="186"/>
      <c r="G76" s="186"/>
      <c r="H76" s="186"/>
      <c r="I76" s="186"/>
      <c r="J76" s="186"/>
      <c r="K76" s="186"/>
      <c r="L76" s="186"/>
      <c r="M76" s="186"/>
      <c r="N76" s="186"/>
      <c r="O76" s="186"/>
      <c r="P76" s="186"/>
      <c r="Q76" s="186"/>
      <c r="R76" s="186"/>
      <c r="S76" s="186"/>
      <c r="T76" s="191">
        <f t="shared" si="12"/>
        <v>0</v>
      </c>
    </row>
    <row r="77" spans="1:20" ht="28" x14ac:dyDescent="0.3">
      <c r="A77" s="385"/>
      <c r="B77" s="385"/>
      <c r="C77" s="192" t="s">
        <v>262</v>
      </c>
      <c r="D77" s="186"/>
      <c r="E77" s="186"/>
      <c r="F77" s="186"/>
      <c r="G77" s="186"/>
      <c r="H77" s="186"/>
      <c r="I77" s="186"/>
      <c r="J77" s="186"/>
      <c r="K77" s="186"/>
      <c r="L77" s="186"/>
      <c r="M77" s="186"/>
      <c r="N77" s="186"/>
      <c r="O77" s="186"/>
      <c r="P77" s="186"/>
      <c r="Q77" s="186"/>
      <c r="R77" s="186"/>
      <c r="S77" s="186"/>
      <c r="T77" s="191">
        <f t="shared" si="12"/>
        <v>0</v>
      </c>
    </row>
    <row r="78" spans="1:20" ht="42" x14ac:dyDescent="0.3">
      <c r="A78" s="385"/>
      <c r="B78" s="385"/>
      <c r="C78" s="199" t="s">
        <v>363</v>
      </c>
      <c r="D78" s="186"/>
      <c r="E78" s="186"/>
      <c r="F78" s="186"/>
      <c r="G78" s="186"/>
      <c r="H78" s="186"/>
      <c r="I78" s="186"/>
      <c r="J78" s="186"/>
      <c r="K78" s="186"/>
      <c r="L78" s="186"/>
      <c r="M78" s="186"/>
      <c r="N78" s="186"/>
      <c r="O78" s="186"/>
      <c r="P78" s="186"/>
      <c r="Q78" s="186"/>
      <c r="R78" s="186"/>
      <c r="S78" s="186"/>
      <c r="T78" s="191">
        <f>IFERROR(AVERAGE(D78:S78),0)</f>
        <v>0</v>
      </c>
    </row>
    <row r="79" spans="1:20" x14ac:dyDescent="0.3">
      <c r="A79" s="386" t="s">
        <v>125</v>
      </c>
      <c r="B79" s="386"/>
      <c r="C79" s="386"/>
      <c r="D79" s="188">
        <f t="shared" ref="D79:T79" si="13">SUM(D68:D78)/11</f>
        <v>0</v>
      </c>
      <c r="E79" s="188">
        <f t="shared" si="13"/>
        <v>0</v>
      </c>
      <c r="F79" s="189">
        <f t="shared" si="13"/>
        <v>0</v>
      </c>
      <c r="G79" s="189">
        <f t="shared" si="13"/>
        <v>0</v>
      </c>
      <c r="H79" s="188">
        <f t="shared" si="13"/>
        <v>0</v>
      </c>
      <c r="I79" s="189">
        <f t="shared" si="13"/>
        <v>0</v>
      </c>
      <c r="J79" s="189">
        <f t="shared" si="13"/>
        <v>0</v>
      </c>
      <c r="K79" s="189">
        <f t="shared" si="13"/>
        <v>0</v>
      </c>
      <c r="L79" s="189">
        <f t="shared" si="13"/>
        <v>0</v>
      </c>
      <c r="M79" s="189">
        <f t="shared" si="13"/>
        <v>0</v>
      </c>
      <c r="N79" s="189">
        <f t="shared" si="13"/>
        <v>0</v>
      </c>
      <c r="O79" s="189">
        <f t="shared" si="13"/>
        <v>0</v>
      </c>
      <c r="P79" s="189">
        <f t="shared" si="13"/>
        <v>0</v>
      </c>
      <c r="Q79" s="189">
        <f t="shared" si="13"/>
        <v>0</v>
      </c>
      <c r="R79" s="189">
        <f t="shared" si="13"/>
        <v>0</v>
      </c>
      <c r="S79" s="189">
        <f t="shared" si="13"/>
        <v>0</v>
      </c>
      <c r="T79" s="190">
        <f t="shared" si="13"/>
        <v>0</v>
      </c>
    </row>
    <row r="80" spans="1:20" ht="28" x14ac:dyDescent="0.3">
      <c r="A80" s="385">
        <v>8</v>
      </c>
      <c r="B80" s="385" t="s">
        <v>265</v>
      </c>
      <c r="C80" s="199" t="s">
        <v>364</v>
      </c>
      <c r="D80" s="186"/>
      <c r="E80" s="186"/>
      <c r="F80" s="186"/>
      <c r="G80" s="186"/>
      <c r="H80" s="186"/>
      <c r="I80" s="186"/>
      <c r="J80" s="186"/>
      <c r="K80" s="186"/>
      <c r="L80" s="186"/>
      <c r="M80" s="186"/>
      <c r="N80" s="186"/>
      <c r="O80" s="186"/>
      <c r="P80" s="186"/>
      <c r="Q80" s="186"/>
      <c r="R80" s="186"/>
      <c r="S80" s="186"/>
      <c r="T80" s="191">
        <f>IFERROR(AVERAGE(D80:S80),0)</f>
        <v>0</v>
      </c>
    </row>
    <row r="81" spans="1:20" ht="28" x14ac:dyDescent="0.3">
      <c r="A81" s="385"/>
      <c r="B81" s="385"/>
      <c r="C81" s="199" t="s">
        <v>365</v>
      </c>
      <c r="D81" s="186"/>
      <c r="E81" s="186"/>
      <c r="F81" s="186"/>
      <c r="G81" s="186"/>
      <c r="H81" s="186"/>
      <c r="I81" s="186"/>
      <c r="J81" s="186"/>
      <c r="K81" s="186"/>
      <c r="L81" s="186"/>
      <c r="M81" s="186"/>
      <c r="N81" s="186"/>
      <c r="O81" s="186"/>
      <c r="P81" s="186"/>
      <c r="Q81" s="186"/>
      <c r="R81" s="186"/>
      <c r="S81" s="186"/>
      <c r="T81" s="191">
        <f t="shared" ref="T81:T83" si="14">IFERROR(AVERAGE(D81:S81),0)</f>
        <v>0</v>
      </c>
    </row>
    <row r="82" spans="1:20" ht="28" x14ac:dyDescent="0.3">
      <c r="A82" s="385"/>
      <c r="B82" s="385"/>
      <c r="C82" s="199" t="s">
        <v>366</v>
      </c>
      <c r="D82" s="186"/>
      <c r="E82" s="186"/>
      <c r="F82" s="186"/>
      <c r="G82" s="186"/>
      <c r="H82" s="186"/>
      <c r="I82" s="186"/>
      <c r="J82" s="186"/>
      <c r="K82" s="186"/>
      <c r="L82" s="186"/>
      <c r="M82" s="186"/>
      <c r="N82" s="186"/>
      <c r="O82" s="186"/>
      <c r="P82" s="186"/>
      <c r="Q82" s="186"/>
      <c r="R82" s="186"/>
      <c r="S82" s="186"/>
      <c r="T82" s="191">
        <f t="shared" si="14"/>
        <v>0</v>
      </c>
    </row>
    <row r="83" spans="1:20" ht="19.5" customHeight="1" x14ac:dyDescent="0.3">
      <c r="A83" s="385"/>
      <c r="B83" s="385"/>
      <c r="C83" s="199" t="s">
        <v>367</v>
      </c>
      <c r="D83" s="186"/>
      <c r="E83" s="186"/>
      <c r="F83" s="186"/>
      <c r="G83" s="186"/>
      <c r="H83" s="186"/>
      <c r="I83" s="186"/>
      <c r="J83" s="186"/>
      <c r="K83" s="186"/>
      <c r="L83" s="186"/>
      <c r="M83" s="186"/>
      <c r="N83" s="186"/>
      <c r="O83" s="186"/>
      <c r="P83" s="186"/>
      <c r="Q83" s="186"/>
      <c r="R83" s="186"/>
      <c r="S83" s="186"/>
      <c r="T83" s="191">
        <f t="shared" si="14"/>
        <v>0</v>
      </c>
    </row>
    <row r="84" spans="1:20" x14ac:dyDescent="0.3">
      <c r="A84" s="385"/>
      <c r="B84" s="385"/>
      <c r="C84" s="199" t="s">
        <v>368</v>
      </c>
      <c r="D84" s="186"/>
      <c r="E84" s="186"/>
      <c r="F84" s="186"/>
      <c r="G84" s="186"/>
      <c r="H84" s="186"/>
      <c r="I84" s="186"/>
      <c r="J84" s="186"/>
      <c r="K84" s="186"/>
      <c r="L84" s="186"/>
      <c r="M84" s="186"/>
      <c r="N84" s="186"/>
      <c r="O84" s="186"/>
      <c r="P84" s="186"/>
      <c r="Q84" s="186"/>
      <c r="R84" s="186"/>
      <c r="S84" s="186"/>
      <c r="T84" s="191">
        <f>IFERROR(AVERAGE(D84:S84),0)</f>
        <v>0</v>
      </c>
    </row>
    <row r="85" spans="1:20" x14ac:dyDescent="0.3">
      <c r="A85" s="386" t="s">
        <v>125</v>
      </c>
      <c r="B85" s="386"/>
      <c r="C85" s="386"/>
      <c r="D85" s="189">
        <f t="shared" ref="D85:T85" si="15">SUM(D80:D84)/5</f>
        <v>0</v>
      </c>
      <c r="E85" s="189">
        <f t="shared" si="15"/>
        <v>0</v>
      </c>
      <c r="F85" s="189">
        <f t="shared" si="15"/>
        <v>0</v>
      </c>
      <c r="G85" s="189">
        <f t="shared" si="15"/>
        <v>0</v>
      </c>
      <c r="H85" s="188">
        <f t="shared" si="15"/>
        <v>0</v>
      </c>
      <c r="I85" s="189">
        <f t="shared" si="15"/>
        <v>0</v>
      </c>
      <c r="J85" s="189">
        <f t="shared" si="15"/>
        <v>0</v>
      </c>
      <c r="K85" s="189">
        <f t="shared" si="15"/>
        <v>0</v>
      </c>
      <c r="L85" s="189">
        <f t="shared" si="15"/>
        <v>0</v>
      </c>
      <c r="M85" s="189">
        <f t="shared" si="15"/>
        <v>0</v>
      </c>
      <c r="N85" s="189">
        <f t="shared" si="15"/>
        <v>0</v>
      </c>
      <c r="O85" s="189">
        <f t="shared" si="15"/>
        <v>0</v>
      </c>
      <c r="P85" s="189">
        <f t="shared" si="15"/>
        <v>0</v>
      </c>
      <c r="Q85" s="189">
        <f t="shared" si="15"/>
        <v>0</v>
      </c>
      <c r="R85" s="189">
        <f t="shared" si="15"/>
        <v>0</v>
      </c>
      <c r="S85" s="189">
        <f t="shared" si="15"/>
        <v>0</v>
      </c>
      <c r="T85" s="190">
        <f t="shared" si="15"/>
        <v>0</v>
      </c>
    </row>
  </sheetData>
  <mergeCells count="28">
    <mergeCell ref="A85:C85"/>
    <mergeCell ref="A2:A3"/>
    <mergeCell ref="B2:B3"/>
    <mergeCell ref="C2:C3"/>
    <mergeCell ref="A1:T1"/>
    <mergeCell ref="A67:C67"/>
    <mergeCell ref="A68:A78"/>
    <mergeCell ref="B68:B78"/>
    <mergeCell ref="A79:C79"/>
    <mergeCell ref="A80:A84"/>
    <mergeCell ref="B80:B84"/>
    <mergeCell ref="A41:C41"/>
    <mergeCell ref="A42:A47"/>
    <mergeCell ref="B42:B47"/>
    <mergeCell ref="A48:C48"/>
    <mergeCell ref="A49:A66"/>
    <mergeCell ref="B49:B66"/>
    <mergeCell ref="A24:C24"/>
    <mergeCell ref="A25:A29"/>
    <mergeCell ref="B25:B29"/>
    <mergeCell ref="A30:C30"/>
    <mergeCell ref="A31:A40"/>
    <mergeCell ref="B31:B40"/>
    <mergeCell ref="A4:A6"/>
    <mergeCell ref="B4:B6"/>
    <mergeCell ref="A7:C7"/>
    <mergeCell ref="A8:A23"/>
    <mergeCell ref="B8:B23"/>
  </mergeCells>
  <dataValidations disablePrompts="1" count="2">
    <dataValidation type="whole" allowBlank="1" showInputMessage="1" showErrorMessage="1" sqref="D80:G84 D68:G78 D49:S66 I68:S78 I80:S84">
      <formula1>1</formula1>
      <formula2>5</formula2>
    </dataValidation>
    <dataValidation type="whole" showInputMessage="1" showErrorMessage="1" sqref="H80:H84 H68:H78 D4:S6 D25:S29 D8:S23 D42:S47 D31:S40">
      <formula1>1</formula1>
      <formula2>5</formula2>
    </dataValidation>
  </dataValidations>
  <pageMargins left="0.7" right="0.7" top="0.75" bottom="0.75" header="0.3" footer="0.3"/>
  <pageSetup scale="48" fitToHeight="0" orientation="landscape" r:id="rId1"/>
  <headerFooter>
    <oddFooter>&amp;L&amp;"Helvetica,Normal"&amp;9F. Versión 10
Fecha: 2024-06-26&amp;C&amp;"Helvetica,Normal"&amp;9Si este documento se encuentra impreso no se garantiza su vigencia.            
La versión vigente reposa en el Sistema Integrado de Planeación y Gestión (Intranet).</oddFooter>
  </headerFooter>
  <rowBreaks count="1" manualBreakCount="1">
    <brk id="66" max="19"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B2:E21"/>
  <sheetViews>
    <sheetView workbookViewId="0">
      <selection activeCell="D6" sqref="D6"/>
    </sheetView>
  </sheetViews>
  <sheetFormatPr baseColWidth="10" defaultColWidth="11.453125" defaultRowHeight="14.5" x14ac:dyDescent="0.35"/>
  <cols>
    <col min="2" max="2" width="20.453125" customWidth="1"/>
    <col min="3" max="3" width="38.26953125" customWidth="1"/>
    <col min="4" max="4" width="48.7265625" customWidth="1"/>
  </cols>
  <sheetData>
    <row r="2" spans="2:5" x14ac:dyDescent="0.35">
      <c r="B2" s="396" t="s">
        <v>127</v>
      </c>
      <c r="C2" s="38" t="s">
        <v>2</v>
      </c>
      <c r="D2" s="37"/>
      <c r="E2" s="37"/>
    </row>
    <row r="3" spans="2:5" x14ac:dyDescent="0.35">
      <c r="B3" s="396"/>
      <c r="C3" s="39" t="s">
        <v>128</v>
      </c>
    </row>
    <row r="4" spans="2:5" x14ac:dyDescent="0.35">
      <c r="B4" s="396"/>
      <c r="C4" s="39" t="s">
        <v>129</v>
      </c>
    </row>
    <row r="5" spans="2:5" x14ac:dyDescent="0.35">
      <c r="B5" s="396"/>
      <c r="C5" s="39" t="s">
        <v>130</v>
      </c>
    </row>
    <row r="6" spans="2:5" x14ac:dyDescent="0.35">
      <c r="B6" s="396"/>
      <c r="C6" s="394" t="s">
        <v>131</v>
      </c>
    </row>
    <row r="7" spans="2:5" x14ac:dyDescent="0.35">
      <c r="B7" s="396"/>
      <c r="C7" s="395"/>
    </row>
    <row r="8" spans="2:5" ht="135.75" customHeight="1" x14ac:dyDescent="0.35">
      <c r="B8" s="389" t="s">
        <v>14</v>
      </c>
      <c r="C8" s="41" t="s">
        <v>18</v>
      </c>
      <c r="D8" s="44" t="s">
        <v>132</v>
      </c>
    </row>
    <row r="9" spans="2:5" ht="106.5" customHeight="1" x14ac:dyDescent="0.35">
      <c r="B9" s="390"/>
      <c r="C9" s="42" t="s">
        <v>19</v>
      </c>
      <c r="D9" s="45" t="s">
        <v>133</v>
      </c>
    </row>
    <row r="10" spans="2:5" ht="58" x14ac:dyDescent="0.35">
      <c r="B10" s="390"/>
      <c r="C10" s="41" t="s">
        <v>20</v>
      </c>
      <c r="D10" s="45" t="s">
        <v>134</v>
      </c>
    </row>
    <row r="11" spans="2:5" ht="43.5" x14ac:dyDescent="0.35">
      <c r="B11" s="390"/>
      <c r="C11" s="43" t="s">
        <v>21</v>
      </c>
      <c r="D11" s="46" t="s">
        <v>135</v>
      </c>
    </row>
    <row r="12" spans="2:5" ht="72.5" x14ac:dyDescent="0.35">
      <c r="B12" s="390"/>
      <c r="C12" s="43" t="s">
        <v>22</v>
      </c>
      <c r="D12" s="46" t="s">
        <v>136</v>
      </c>
    </row>
    <row r="13" spans="2:5" ht="51.75" customHeight="1" x14ac:dyDescent="0.35">
      <c r="B13" s="390"/>
      <c r="C13" s="43" t="s">
        <v>23</v>
      </c>
      <c r="D13" s="47" t="s">
        <v>137</v>
      </c>
    </row>
    <row r="14" spans="2:5" ht="48" customHeight="1" x14ac:dyDescent="0.35">
      <c r="B14" s="390"/>
      <c r="C14" s="41" t="s">
        <v>138</v>
      </c>
    </row>
    <row r="15" spans="2:5" ht="39" customHeight="1" x14ac:dyDescent="0.35">
      <c r="B15" s="391"/>
      <c r="C15" s="41" t="s">
        <v>139</v>
      </c>
    </row>
    <row r="16" spans="2:5" ht="39" customHeight="1" x14ac:dyDescent="0.35">
      <c r="B16" s="392" t="s">
        <v>140</v>
      </c>
      <c r="C16" s="40" t="s">
        <v>71</v>
      </c>
    </row>
    <row r="17" spans="2:3" x14ac:dyDescent="0.35">
      <c r="B17" s="393"/>
      <c r="C17" s="40" t="s">
        <v>141</v>
      </c>
    </row>
    <row r="18" spans="2:3" x14ac:dyDescent="0.35">
      <c r="B18" s="393"/>
      <c r="C18" s="48" t="s">
        <v>73</v>
      </c>
    </row>
    <row r="19" spans="2:3" x14ac:dyDescent="0.35">
      <c r="B19" s="393"/>
      <c r="C19" s="48" t="s">
        <v>74</v>
      </c>
    </row>
    <row r="20" spans="2:3" x14ac:dyDescent="0.35">
      <c r="B20" s="393"/>
      <c r="C20" s="48" t="s">
        <v>142</v>
      </c>
    </row>
    <row r="21" spans="2:3" x14ac:dyDescent="0.35">
      <c r="B21" s="393"/>
      <c r="C21" s="48" t="s">
        <v>143</v>
      </c>
    </row>
  </sheetData>
  <mergeCells count="4">
    <mergeCell ref="B8:B15"/>
    <mergeCell ref="B16:B21"/>
    <mergeCell ref="C6:C7"/>
    <mergeCell ref="B2:B7"/>
  </mergeCells>
  <pageMargins left="0.7" right="0.7" top="0.75" bottom="0.75" header="0.3" footer="0.3"/>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B2:B6"/>
  <sheetViews>
    <sheetView workbookViewId="0">
      <selection activeCell="B14" sqref="B14"/>
    </sheetView>
  </sheetViews>
  <sheetFormatPr baseColWidth="10" defaultRowHeight="14.5" x14ac:dyDescent="0.35"/>
  <cols>
    <col min="2" max="2" width="109.26953125" bestFit="1" customWidth="1"/>
  </cols>
  <sheetData>
    <row r="2" spans="2:2" x14ac:dyDescent="0.35">
      <c r="B2" s="66" t="s">
        <v>169</v>
      </c>
    </row>
    <row r="3" spans="2:2" x14ac:dyDescent="0.35">
      <c r="B3" s="65" t="s">
        <v>198</v>
      </c>
    </row>
    <row r="4" spans="2:2" x14ac:dyDescent="0.35">
      <c r="B4" s="65" t="s">
        <v>306</v>
      </c>
    </row>
    <row r="5" spans="2:2" x14ac:dyDescent="0.35">
      <c r="B5" s="65" t="s">
        <v>307</v>
      </c>
    </row>
    <row r="6" spans="2:2" x14ac:dyDescent="0.35">
      <c r="B6" s="65"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B1:E88"/>
  <sheetViews>
    <sheetView tabSelected="1" view="pageBreakPreview" zoomScaleNormal="115" zoomScaleSheetLayoutView="100" workbookViewId="0">
      <selection activeCell="B1" sqref="B1:D1"/>
    </sheetView>
  </sheetViews>
  <sheetFormatPr baseColWidth="10" defaultColWidth="10.81640625" defaultRowHeight="15.5" x14ac:dyDescent="0.35"/>
  <cols>
    <col min="1" max="1" width="3.26953125" style="103" customWidth="1"/>
    <col min="2" max="2" width="31.453125" style="103" customWidth="1"/>
    <col min="3" max="3" width="113.54296875" style="103" customWidth="1"/>
    <col min="4" max="4" width="11.1796875" style="103" customWidth="1"/>
    <col min="5" max="5" width="3.1796875" style="103" customWidth="1"/>
    <col min="6" max="6" width="3.453125" style="103" customWidth="1"/>
    <col min="7" max="7" width="3.26953125" style="103" customWidth="1"/>
    <col min="8" max="16384" width="10.81640625" style="103"/>
  </cols>
  <sheetData>
    <row r="1" spans="2:5" ht="78.75" customHeight="1" x14ac:dyDescent="0.35">
      <c r="B1" s="238" t="s">
        <v>301</v>
      </c>
      <c r="C1" s="238"/>
      <c r="D1" s="238"/>
      <c r="E1" s="102"/>
    </row>
    <row r="2" spans="2:5" ht="32.25" customHeight="1" x14ac:dyDescent="0.65">
      <c r="B2" s="240" t="s">
        <v>203</v>
      </c>
      <c r="C2" s="240"/>
      <c r="D2" s="240"/>
      <c r="E2" s="104"/>
    </row>
    <row r="3" spans="2:5" ht="26.25" customHeight="1" x14ac:dyDescent="0.35">
      <c r="B3" s="239" t="s">
        <v>219</v>
      </c>
      <c r="C3" s="239"/>
      <c r="D3" s="239"/>
      <c r="E3" s="105"/>
    </row>
    <row r="4" spans="2:5" ht="72" customHeight="1" x14ac:dyDescent="0.35">
      <c r="B4" s="106" t="s">
        <v>151</v>
      </c>
      <c r="C4" s="237" t="s">
        <v>152</v>
      </c>
      <c r="D4" s="237"/>
      <c r="E4" s="107"/>
    </row>
    <row r="5" spans="2:5" ht="72" customHeight="1" x14ac:dyDescent="0.35">
      <c r="B5" s="108" t="s">
        <v>153</v>
      </c>
      <c r="C5" s="237" t="s">
        <v>175</v>
      </c>
      <c r="D5" s="237"/>
      <c r="E5" s="107"/>
    </row>
    <row r="6" spans="2:5" ht="62.25" customHeight="1" x14ac:dyDescent="0.35">
      <c r="B6" s="106" t="s">
        <v>146</v>
      </c>
      <c r="C6" s="237" t="s">
        <v>176</v>
      </c>
      <c r="D6" s="237"/>
      <c r="E6" s="107"/>
    </row>
    <row r="7" spans="2:5" ht="62.25" customHeight="1" x14ac:dyDescent="0.35">
      <c r="B7" s="108" t="s">
        <v>154</v>
      </c>
      <c r="C7" s="237" t="s">
        <v>160</v>
      </c>
      <c r="D7" s="237"/>
      <c r="E7" s="107"/>
    </row>
    <row r="8" spans="2:5" ht="72" customHeight="1" x14ac:dyDescent="0.35">
      <c r="B8" s="108" t="s">
        <v>96</v>
      </c>
      <c r="C8" s="237" t="s">
        <v>177</v>
      </c>
      <c r="D8" s="237"/>
      <c r="E8" s="107"/>
    </row>
    <row r="9" spans="2:5" ht="215.25" customHeight="1" x14ac:dyDescent="0.35">
      <c r="B9" s="108" t="s">
        <v>304</v>
      </c>
      <c r="C9" s="237" t="s">
        <v>302</v>
      </c>
      <c r="D9" s="237"/>
      <c r="E9" s="107"/>
    </row>
    <row r="10" spans="2:5" ht="75.75" customHeight="1" x14ac:dyDescent="0.35">
      <c r="B10" s="109" t="s">
        <v>179</v>
      </c>
      <c r="C10" s="237" t="s">
        <v>178</v>
      </c>
      <c r="D10" s="237"/>
      <c r="E10" s="107"/>
    </row>
    <row r="11" spans="2:5" ht="80.25" customHeight="1" x14ac:dyDescent="0.35">
      <c r="B11" s="108" t="s">
        <v>155</v>
      </c>
      <c r="C11" s="237" t="s">
        <v>156</v>
      </c>
      <c r="D11" s="237"/>
      <c r="E11" s="107"/>
    </row>
    <row r="12" spans="2:5" ht="74.25" customHeight="1" x14ac:dyDescent="0.35">
      <c r="B12" s="108" t="s">
        <v>157</v>
      </c>
      <c r="C12" s="237" t="s">
        <v>158</v>
      </c>
      <c r="D12" s="237"/>
      <c r="E12" s="107"/>
    </row>
    <row r="13" spans="2:5" ht="78.75" customHeight="1" x14ac:dyDescent="0.35">
      <c r="B13" s="109" t="s">
        <v>204</v>
      </c>
      <c r="C13" s="237" t="s">
        <v>180</v>
      </c>
      <c r="D13" s="237"/>
      <c r="E13" s="107"/>
    </row>
    <row r="14" spans="2:5" ht="83.25" customHeight="1" x14ac:dyDescent="0.35">
      <c r="B14" s="108" t="s">
        <v>159</v>
      </c>
      <c r="C14" s="237" t="s">
        <v>181</v>
      </c>
      <c r="D14" s="237"/>
      <c r="E14" s="107"/>
    </row>
    <row r="15" spans="2:5" ht="72" customHeight="1" x14ac:dyDescent="0.35">
      <c r="B15" s="109" t="s">
        <v>161</v>
      </c>
      <c r="C15" s="237" t="s">
        <v>182</v>
      </c>
      <c r="D15" s="237"/>
      <c r="E15" s="107"/>
    </row>
    <row r="16" spans="2:5" ht="72" customHeight="1" x14ac:dyDescent="0.35">
      <c r="B16" s="106" t="s">
        <v>162</v>
      </c>
      <c r="C16" s="237" t="s">
        <v>163</v>
      </c>
      <c r="D16" s="237"/>
      <c r="E16" s="107"/>
    </row>
    <row r="17" spans="2:5" ht="72" customHeight="1" x14ac:dyDescent="0.35">
      <c r="B17" s="108" t="s">
        <v>53</v>
      </c>
      <c r="C17" s="237" t="s">
        <v>183</v>
      </c>
      <c r="D17" s="237"/>
      <c r="E17" s="107"/>
    </row>
    <row r="18" spans="2:5" ht="11.25" customHeight="1" x14ac:dyDescent="0.35">
      <c r="B18" s="241"/>
      <c r="C18" s="241"/>
      <c r="D18" s="241"/>
    </row>
    <row r="19" spans="2:5" ht="15" customHeight="1" x14ac:dyDescent="0.35">
      <c r="B19" s="244" t="s">
        <v>220</v>
      </c>
      <c r="C19" s="244"/>
      <c r="D19" s="244"/>
      <c r="E19" s="110"/>
    </row>
    <row r="20" spans="2:5" ht="84" customHeight="1" x14ac:dyDescent="0.35">
      <c r="B20" s="243" t="s">
        <v>305</v>
      </c>
      <c r="C20" s="243"/>
      <c r="D20" s="243"/>
      <c r="E20" s="111"/>
    </row>
    <row r="21" spans="2:5" ht="6" customHeight="1" x14ac:dyDescent="0.35">
      <c r="B21" s="242"/>
      <c r="C21" s="242"/>
      <c r="D21" s="242"/>
      <c r="E21" s="111"/>
    </row>
    <row r="22" spans="2:5" ht="22.5" customHeight="1" x14ac:dyDescent="0.35">
      <c r="B22" s="245" t="s">
        <v>164</v>
      </c>
      <c r="C22" s="245"/>
      <c r="D22" s="112" t="s">
        <v>165</v>
      </c>
    </row>
    <row r="23" spans="2:5" ht="41.25" customHeight="1" x14ac:dyDescent="0.35">
      <c r="B23" s="236" t="s">
        <v>166</v>
      </c>
      <c r="C23" s="236"/>
      <c r="D23" s="113">
        <v>5</v>
      </c>
    </row>
    <row r="24" spans="2:5" ht="34.5" customHeight="1" x14ac:dyDescent="0.35">
      <c r="B24" s="236" t="s">
        <v>116</v>
      </c>
      <c r="C24" s="236"/>
      <c r="D24" s="113">
        <v>4</v>
      </c>
      <c r="E24" s="114"/>
    </row>
    <row r="25" spans="2:5" ht="32.25" customHeight="1" x14ac:dyDescent="0.35">
      <c r="B25" s="236" t="s">
        <v>117</v>
      </c>
      <c r="C25" s="236"/>
      <c r="D25" s="113">
        <v>3</v>
      </c>
    </row>
    <row r="26" spans="2:5" ht="27" customHeight="1" x14ac:dyDescent="0.35">
      <c r="B26" s="236" t="s">
        <v>118</v>
      </c>
      <c r="C26" s="236"/>
      <c r="D26" s="113">
        <v>2</v>
      </c>
      <c r="E26" s="114"/>
    </row>
    <row r="27" spans="2:5" ht="30.75" customHeight="1" x14ac:dyDescent="0.35">
      <c r="B27" s="236" t="s">
        <v>167</v>
      </c>
      <c r="C27" s="236"/>
      <c r="D27" s="113">
        <v>1</v>
      </c>
      <c r="E27" s="111"/>
    </row>
    <row r="28" spans="2:5" ht="4.5" customHeight="1" x14ac:dyDescent="0.35">
      <c r="B28" s="242"/>
      <c r="C28" s="242"/>
      <c r="D28" s="242"/>
      <c r="E28" s="111"/>
    </row>
    <row r="29" spans="2:5" ht="44.25" customHeight="1" x14ac:dyDescent="0.35">
      <c r="B29" s="243" t="s">
        <v>168</v>
      </c>
      <c r="C29" s="243"/>
      <c r="D29" s="243"/>
      <c r="E29" s="111"/>
    </row>
    <row r="30" spans="2:5" ht="51.75" customHeight="1" x14ac:dyDescent="0.35">
      <c r="B30" s="115" t="s">
        <v>171</v>
      </c>
      <c r="C30" s="236" t="s">
        <v>296</v>
      </c>
      <c r="D30" s="236"/>
      <c r="E30" s="111"/>
    </row>
    <row r="31" spans="2:5" ht="51.75" customHeight="1" x14ac:dyDescent="0.35">
      <c r="B31" s="115" t="s">
        <v>172</v>
      </c>
      <c r="C31" s="236" t="s">
        <v>184</v>
      </c>
      <c r="D31" s="236"/>
      <c r="E31" s="111"/>
    </row>
    <row r="32" spans="2:5" ht="51.75" customHeight="1" x14ac:dyDescent="0.35">
      <c r="B32" s="116" t="s">
        <v>121</v>
      </c>
      <c r="C32" s="236" t="s">
        <v>185</v>
      </c>
      <c r="D32" s="236"/>
      <c r="E32" s="111"/>
    </row>
    <row r="33" spans="2:5" ht="51.75" customHeight="1" x14ac:dyDescent="0.35">
      <c r="B33" s="115" t="s">
        <v>173</v>
      </c>
      <c r="C33" s="236" t="s">
        <v>186</v>
      </c>
      <c r="D33" s="236"/>
      <c r="E33" s="111"/>
    </row>
    <row r="34" spans="2:5" ht="51.75" customHeight="1" x14ac:dyDescent="0.35">
      <c r="B34" s="115" t="s">
        <v>174</v>
      </c>
      <c r="C34" s="236" t="s">
        <v>187</v>
      </c>
      <c r="D34" s="236"/>
      <c r="E34" s="111"/>
    </row>
    <row r="35" spans="2:5" ht="15" customHeight="1" x14ac:dyDescent="0.35">
      <c r="B35" s="117"/>
      <c r="C35" s="111"/>
      <c r="D35" s="111"/>
      <c r="E35" s="111"/>
    </row>
    <row r="36" spans="2:5" ht="15" customHeight="1" x14ac:dyDescent="0.35">
      <c r="B36" s="114"/>
      <c r="C36" s="114"/>
      <c r="D36" s="114"/>
      <c r="E36" s="114"/>
    </row>
    <row r="37" spans="2:5" ht="15" customHeight="1" x14ac:dyDescent="0.35">
      <c r="B37" s="114"/>
      <c r="C37" s="114"/>
      <c r="D37" s="114"/>
      <c r="E37" s="114"/>
    </row>
    <row r="38" spans="2:5" ht="15" customHeight="1" x14ac:dyDescent="0.35">
      <c r="B38" s="114"/>
      <c r="C38" s="114"/>
      <c r="D38" s="114"/>
      <c r="E38" s="114"/>
    </row>
    <row r="39" spans="2:5" ht="15" customHeight="1" x14ac:dyDescent="0.35">
      <c r="B39" s="114"/>
      <c r="C39" s="114"/>
      <c r="D39" s="114"/>
      <c r="E39" s="114"/>
    </row>
    <row r="40" spans="2:5" ht="15" customHeight="1" x14ac:dyDescent="0.35">
      <c r="C40" s="114"/>
      <c r="D40" s="114"/>
      <c r="E40" s="114"/>
    </row>
    <row r="41" spans="2:5" ht="15" customHeight="1" x14ac:dyDescent="0.35">
      <c r="B41" s="114"/>
      <c r="C41" s="114"/>
      <c r="D41" s="114"/>
      <c r="E41" s="114"/>
    </row>
    <row r="42" spans="2:5" ht="15" customHeight="1" x14ac:dyDescent="0.35">
      <c r="B42" s="114"/>
      <c r="C42" s="114"/>
      <c r="D42" s="114"/>
      <c r="E42" s="114"/>
    </row>
    <row r="43" spans="2:5" ht="15" customHeight="1" x14ac:dyDescent="0.35">
      <c r="B43" s="114"/>
      <c r="C43" s="114"/>
      <c r="D43" s="114"/>
      <c r="E43" s="114"/>
    </row>
    <row r="44" spans="2:5" ht="15" customHeight="1" x14ac:dyDescent="0.35">
      <c r="B44" s="114"/>
      <c r="C44" s="114"/>
      <c r="D44" s="114"/>
      <c r="E44" s="114"/>
    </row>
    <row r="45" spans="2:5" ht="15" customHeight="1" x14ac:dyDescent="0.35"/>
    <row r="46" spans="2:5" ht="15" customHeight="1" x14ac:dyDescent="0.35"/>
    <row r="47" spans="2:5" ht="15" customHeight="1" x14ac:dyDescent="0.35"/>
    <row r="48" spans="2:5" ht="15" customHeight="1" x14ac:dyDescent="0.35"/>
    <row r="49" ht="15" customHeight="1" x14ac:dyDescent="0.35"/>
    <row r="50" ht="15" customHeight="1" x14ac:dyDescent="0.35"/>
    <row r="51" ht="15" customHeight="1" x14ac:dyDescent="0.35"/>
    <row r="52" ht="15" customHeight="1" x14ac:dyDescent="0.35"/>
    <row r="53" ht="15" customHeight="1" x14ac:dyDescent="0.35"/>
    <row r="54" ht="15" customHeight="1" x14ac:dyDescent="0.35"/>
    <row r="55" ht="15" customHeight="1" x14ac:dyDescent="0.35"/>
    <row r="56" ht="15" customHeight="1" x14ac:dyDescent="0.35"/>
    <row r="57" ht="15" customHeight="1" x14ac:dyDescent="0.35"/>
    <row r="58" ht="15" customHeight="1" x14ac:dyDescent="0.35"/>
    <row r="59" ht="15" customHeight="1" x14ac:dyDescent="0.35"/>
    <row r="60" ht="15" customHeight="1" x14ac:dyDescent="0.35"/>
    <row r="61" ht="15" customHeight="1" x14ac:dyDescent="0.35"/>
    <row r="62" ht="15" customHeight="1" x14ac:dyDescent="0.35"/>
    <row r="63" ht="15" customHeight="1" x14ac:dyDescent="0.35"/>
    <row r="64" ht="15" customHeight="1" x14ac:dyDescent="0.35"/>
    <row r="65" ht="15" customHeight="1" x14ac:dyDescent="0.35"/>
    <row r="66" ht="15" customHeight="1" x14ac:dyDescent="0.35"/>
    <row r="67" ht="15" customHeight="1" x14ac:dyDescent="0.35"/>
    <row r="68" ht="15" customHeight="1" x14ac:dyDescent="0.35"/>
    <row r="69" ht="15" customHeight="1" x14ac:dyDescent="0.35"/>
    <row r="70" ht="15" customHeight="1" x14ac:dyDescent="0.35"/>
    <row r="71" ht="15" customHeight="1" x14ac:dyDescent="0.35"/>
    <row r="72" ht="15" customHeight="1" x14ac:dyDescent="0.35"/>
    <row r="73" ht="15" customHeight="1" x14ac:dyDescent="0.35"/>
    <row r="74" ht="15" customHeight="1" x14ac:dyDescent="0.35"/>
    <row r="75" ht="15" customHeight="1" x14ac:dyDescent="0.35"/>
    <row r="76" ht="15" customHeight="1" x14ac:dyDescent="0.35"/>
    <row r="77" ht="15" customHeight="1" x14ac:dyDescent="0.35"/>
    <row r="78" ht="15" customHeight="1" x14ac:dyDescent="0.35"/>
    <row r="79" ht="15" customHeight="1" x14ac:dyDescent="0.35"/>
    <row r="80" ht="15" customHeight="1" x14ac:dyDescent="0.35"/>
    <row r="81" ht="15" customHeight="1" x14ac:dyDescent="0.35"/>
    <row r="82" ht="15" customHeight="1" x14ac:dyDescent="0.35"/>
    <row r="83" ht="15" customHeight="1" x14ac:dyDescent="0.35"/>
    <row r="84" ht="15" customHeight="1" x14ac:dyDescent="0.35"/>
    <row r="85" ht="15" customHeight="1" x14ac:dyDescent="0.35"/>
    <row r="86" ht="15" customHeight="1" x14ac:dyDescent="0.35"/>
    <row r="87" ht="15" customHeight="1" x14ac:dyDescent="0.35"/>
    <row r="88" ht="15" customHeight="1" x14ac:dyDescent="0.35"/>
  </sheetData>
  <mergeCells count="34">
    <mergeCell ref="C33:D33"/>
    <mergeCell ref="C34:D34"/>
    <mergeCell ref="B18:D18"/>
    <mergeCell ref="B28:D28"/>
    <mergeCell ref="B29:D29"/>
    <mergeCell ref="C30:D30"/>
    <mergeCell ref="C31:D31"/>
    <mergeCell ref="C32:D32"/>
    <mergeCell ref="B24:C24"/>
    <mergeCell ref="B25:C25"/>
    <mergeCell ref="B26:C26"/>
    <mergeCell ref="B27:C27"/>
    <mergeCell ref="B21:D21"/>
    <mergeCell ref="B19:D19"/>
    <mergeCell ref="B20:D20"/>
    <mergeCell ref="B22:C22"/>
    <mergeCell ref="B1:D1"/>
    <mergeCell ref="C4:D4"/>
    <mergeCell ref="C5:D5"/>
    <mergeCell ref="C6:D6"/>
    <mergeCell ref="C7:D7"/>
    <mergeCell ref="B3:D3"/>
    <mergeCell ref="B2:D2"/>
    <mergeCell ref="C8:D8"/>
    <mergeCell ref="C9:D9"/>
    <mergeCell ref="C10:D10"/>
    <mergeCell ref="C11:D11"/>
    <mergeCell ref="C12:D12"/>
    <mergeCell ref="B23:C23"/>
    <mergeCell ref="C13:D13"/>
    <mergeCell ref="C14:D14"/>
    <mergeCell ref="C15:D15"/>
    <mergeCell ref="C16:D16"/>
    <mergeCell ref="C17:D17"/>
  </mergeCells>
  <pageMargins left="0.23622047244094491" right="0.23622047244094491" top="0.74803149606299213" bottom="0.74803149606299213" header="0.31496062992125984" footer="0.31496062992125984"/>
  <pageSetup scale="62" fitToHeight="0" orientation="portrait" r:id="rId1"/>
  <headerFooter>
    <oddFooter xml:space="preserve">&amp;L&amp;"Arial,Normal"&amp;9F. Versión 10
Fecha: 2024-06-26&amp;C&amp;"Arial,Normal"&amp;9Si este documento se encuentra impreso no se garantiza su vigencia.            
La versión vigente reposa en el Sistema Integrado de Planeación y Gestión (Intranet)&amp;R&amp;"Arial,Normal"&amp;9&amp;P </oddFooter>
  </headerFooter>
  <rowBreaks count="1" manualBreakCount="1">
    <brk id="13" max="16383" man="1"/>
  </rowBreaks>
  <colBreaks count="1" manualBreakCount="1">
    <brk id="5" max="1048575" man="1"/>
  </colBreaks>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pageSetUpPr fitToPage="1"/>
  </sheetPr>
  <dimension ref="A1:Q38"/>
  <sheetViews>
    <sheetView view="pageBreakPreview" zoomScale="85" zoomScaleNormal="85" zoomScaleSheetLayoutView="85" zoomScalePageLayoutView="115" workbookViewId="0">
      <selection activeCell="I42" sqref="I42"/>
    </sheetView>
  </sheetViews>
  <sheetFormatPr baseColWidth="10" defaultColWidth="10.81640625" defaultRowHeight="14" x14ac:dyDescent="0.3"/>
  <cols>
    <col min="1" max="1" width="2.1796875" style="119" customWidth="1"/>
    <col min="2" max="2" width="5.81640625" style="119" bestFit="1" customWidth="1"/>
    <col min="3" max="4" width="20.7265625" style="119" customWidth="1"/>
    <col min="5" max="5" width="14" style="119" customWidth="1"/>
    <col min="6" max="6" width="14.54296875" style="119" customWidth="1"/>
    <col min="7" max="7" width="24.54296875" style="119" customWidth="1"/>
    <col min="8" max="8" width="13" style="119" customWidth="1"/>
    <col min="9" max="9" width="15.26953125" style="119" customWidth="1"/>
    <col min="10" max="10" width="15.453125" style="119" customWidth="1"/>
    <col min="11" max="11" width="24.54296875" style="119" customWidth="1"/>
    <col min="12" max="12" width="15.26953125" style="119" customWidth="1"/>
    <col min="13" max="14" width="15.1796875" style="119" customWidth="1"/>
    <col min="15" max="15" width="13.1796875" style="154" customWidth="1"/>
    <col min="16" max="17" width="24.54296875" style="119" customWidth="1"/>
    <col min="18" max="18" width="2.26953125" style="119" customWidth="1"/>
    <col min="19" max="16384" width="10.81640625" style="119"/>
  </cols>
  <sheetData>
    <row r="1" spans="1:17" ht="85.5" customHeight="1" x14ac:dyDescent="0.3">
      <c r="A1" s="118"/>
      <c r="B1" s="272" t="s">
        <v>300</v>
      </c>
      <c r="C1" s="273"/>
      <c r="D1" s="273"/>
      <c r="E1" s="273"/>
      <c r="F1" s="273"/>
      <c r="G1" s="273"/>
      <c r="H1" s="273"/>
      <c r="I1" s="273"/>
      <c r="J1" s="273"/>
      <c r="K1" s="273"/>
      <c r="L1" s="273"/>
      <c r="M1" s="273"/>
      <c r="N1" s="273"/>
      <c r="O1" s="273"/>
      <c r="P1" s="273"/>
      <c r="Q1" s="274"/>
    </row>
    <row r="2" spans="1:17" ht="35.25" customHeight="1" x14ac:dyDescent="0.3">
      <c r="A2" s="118"/>
      <c r="B2" s="252" t="s">
        <v>51</v>
      </c>
      <c r="C2" s="252"/>
      <c r="D2" s="252"/>
      <c r="E2" s="252"/>
      <c r="F2" s="252"/>
      <c r="G2" s="252"/>
      <c r="H2" s="252"/>
      <c r="I2" s="251" t="s">
        <v>202</v>
      </c>
      <c r="J2" s="251"/>
      <c r="K2" s="251"/>
      <c r="L2" s="251"/>
      <c r="M2" s="251"/>
      <c r="N2" s="252" t="s">
        <v>52</v>
      </c>
      <c r="O2" s="252"/>
      <c r="P2" s="252"/>
      <c r="Q2" s="252"/>
    </row>
    <row r="3" spans="1:17" s="120" customFormat="1" ht="24.75" customHeight="1" x14ac:dyDescent="0.3">
      <c r="A3" s="118"/>
      <c r="B3" s="252" t="s">
        <v>17</v>
      </c>
      <c r="C3" s="251" t="s">
        <v>169</v>
      </c>
      <c r="D3" s="251" t="s">
        <v>149</v>
      </c>
      <c r="E3" s="251" t="s">
        <v>170</v>
      </c>
      <c r="F3" s="251" t="s">
        <v>192</v>
      </c>
      <c r="G3" s="251" t="s">
        <v>96</v>
      </c>
      <c r="H3" s="251" t="s">
        <v>147</v>
      </c>
      <c r="I3" s="251"/>
      <c r="J3" s="251"/>
      <c r="K3" s="251"/>
      <c r="L3" s="251"/>
      <c r="M3" s="251"/>
      <c r="N3" s="251" t="s">
        <v>56</v>
      </c>
      <c r="O3" s="250" t="s">
        <v>55</v>
      </c>
      <c r="P3" s="251" t="s">
        <v>53</v>
      </c>
      <c r="Q3" s="251"/>
    </row>
    <row r="4" spans="1:17" s="121" customFormat="1" ht="75" customHeight="1" x14ac:dyDescent="0.3">
      <c r="A4" s="118"/>
      <c r="B4" s="252"/>
      <c r="C4" s="251"/>
      <c r="D4" s="251"/>
      <c r="E4" s="251"/>
      <c r="F4" s="251"/>
      <c r="G4" s="251"/>
      <c r="H4" s="251"/>
      <c r="I4" s="155" t="s">
        <v>188</v>
      </c>
      <c r="J4" s="155" t="s">
        <v>189</v>
      </c>
      <c r="K4" s="155" t="s">
        <v>148</v>
      </c>
      <c r="L4" s="155" t="s">
        <v>190</v>
      </c>
      <c r="M4" s="155" t="s">
        <v>191</v>
      </c>
      <c r="N4" s="251"/>
      <c r="O4" s="250"/>
      <c r="P4" s="156" t="s">
        <v>57</v>
      </c>
      <c r="Q4" s="156" t="s">
        <v>58</v>
      </c>
    </row>
    <row r="5" spans="1:17" ht="21.75" customHeight="1" x14ac:dyDescent="0.3">
      <c r="A5" s="118"/>
      <c r="B5" s="246">
        <v>1</v>
      </c>
      <c r="C5" s="247"/>
      <c r="D5" s="248"/>
      <c r="E5" s="248"/>
      <c r="F5" s="248"/>
      <c r="G5" s="122"/>
      <c r="H5" s="253"/>
      <c r="I5" s="259"/>
      <c r="J5" s="259"/>
      <c r="K5" s="248"/>
      <c r="L5" s="253"/>
      <c r="M5" s="259"/>
      <c r="N5" s="270">
        <f>IF((J5+M5)&lt;=100%,(J5+M5),"LA SUMA DE CUMPLIMIENTO DEBE SER IGUAL O MENOR QUE 100%")</f>
        <v>0</v>
      </c>
      <c r="O5" s="271">
        <f>H5*N5/100%</f>
        <v>0</v>
      </c>
      <c r="P5" s="248"/>
      <c r="Q5" s="248"/>
    </row>
    <row r="6" spans="1:17" ht="21.75" customHeight="1" x14ac:dyDescent="0.3">
      <c r="A6" s="118"/>
      <c r="B6" s="246"/>
      <c r="C6" s="247"/>
      <c r="D6" s="248"/>
      <c r="E6" s="248"/>
      <c r="F6" s="248"/>
      <c r="G6" s="122"/>
      <c r="H6" s="253"/>
      <c r="I6" s="248"/>
      <c r="J6" s="248"/>
      <c r="K6" s="248"/>
      <c r="L6" s="253"/>
      <c r="M6" s="248"/>
      <c r="N6" s="270"/>
      <c r="O6" s="271"/>
      <c r="P6" s="248"/>
      <c r="Q6" s="248"/>
    </row>
    <row r="7" spans="1:17" ht="21.75" customHeight="1" x14ac:dyDescent="0.3">
      <c r="A7" s="118"/>
      <c r="B7" s="246"/>
      <c r="C7" s="247"/>
      <c r="D7" s="248"/>
      <c r="E7" s="248"/>
      <c r="F7" s="248"/>
      <c r="G7" s="122"/>
      <c r="H7" s="253"/>
      <c r="I7" s="248"/>
      <c r="J7" s="248"/>
      <c r="K7" s="248"/>
      <c r="L7" s="253"/>
      <c r="M7" s="248"/>
      <c r="N7" s="270"/>
      <c r="O7" s="271"/>
      <c r="P7" s="248"/>
      <c r="Q7" s="248"/>
    </row>
    <row r="8" spans="1:17" ht="21.75" customHeight="1" x14ac:dyDescent="0.3">
      <c r="A8" s="118"/>
      <c r="B8" s="246"/>
      <c r="C8" s="247"/>
      <c r="D8" s="248"/>
      <c r="E8" s="248"/>
      <c r="F8" s="248"/>
      <c r="G8" s="122"/>
      <c r="H8" s="253"/>
      <c r="I8" s="248"/>
      <c r="J8" s="248"/>
      <c r="K8" s="248"/>
      <c r="L8" s="253"/>
      <c r="M8" s="248"/>
      <c r="N8" s="270"/>
      <c r="O8" s="271"/>
      <c r="P8" s="248"/>
      <c r="Q8" s="248"/>
    </row>
    <row r="9" spans="1:17" ht="21.75" customHeight="1" x14ac:dyDescent="0.3">
      <c r="A9" s="118"/>
      <c r="B9" s="246"/>
      <c r="C9" s="247"/>
      <c r="D9" s="248"/>
      <c r="E9" s="248"/>
      <c r="F9" s="248"/>
      <c r="G9" s="122"/>
      <c r="H9" s="253"/>
      <c r="I9" s="248"/>
      <c r="J9" s="248"/>
      <c r="K9" s="248"/>
      <c r="L9" s="253"/>
      <c r="M9" s="248"/>
      <c r="N9" s="270"/>
      <c r="O9" s="271"/>
      <c r="P9" s="248"/>
      <c r="Q9" s="248"/>
    </row>
    <row r="10" spans="1:17" ht="21.75" customHeight="1" x14ac:dyDescent="0.3">
      <c r="A10" s="118"/>
      <c r="B10" s="246">
        <v>2</v>
      </c>
      <c r="C10" s="247"/>
      <c r="D10" s="249"/>
      <c r="E10" s="247"/>
      <c r="F10" s="247"/>
      <c r="G10" s="122"/>
      <c r="H10" s="253"/>
      <c r="I10" s="260"/>
      <c r="J10" s="260"/>
      <c r="K10" s="263"/>
      <c r="L10" s="266"/>
      <c r="M10" s="260"/>
      <c r="N10" s="270">
        <f t="shared" ref="N10" si="0">IF((J10+M10)&lt;=100%,(J10+M10),"LA SUMA DE CUMPLIMIENTO DEBE SER IGUAL O MENOR QUE 100%")</f>
        <v>0</v>
      </c>
      <c r="O10" s="271">
        <f>H10*N10/100%</f>
        <v>0</v>
      </c>
      <c r="P10" s="248"/>
      <c r="Q10" s="248"/>
    </row>
    <row r="11" spans="1:17" ht="21.75" customHeight="1" x14ac:dyDescent="0.3">
      <c r="A11" s="118"/>
      <c r="B11" s="246"/>
      <c r="C11" s="247"/>
      <c r="D11" s="249"/>
      <c r="E11" s="247"/>
      <c r="F11" s="247"/>
      <c r="G11" s="122"/>
      <c r="H11" s="253"/>
      <c r="I11" s="261"/>
      <c r="J11" s="261"/>
      <c r="K11" s="264"/>
      <c r="L11" s="267"/>
      <c r="M11" s="261"/>
      <c r="N11" s="270"/>
      <c r="O11" s="271"/>
      <c r="P11" s="248"/>
      <c r="Q11" s="248"/>
    </row>
    <row r="12" spans="1:17" ht="21.75" customHeight="1" x14ac:dyDescent="0.3">
      <c r="A12" s="118"/>
      <c r="B12" s="246"/>
      <c r="C12" s="247"/>
      <c r="D12" s="249"/>
      <c r="E12" s="247"/>
      <c r="F12" s="247"/>
      <c r="G12" s="122"/>
      <c r="H12" s="253"/>
      <c r="I12" s="261"/>
      <c r="J12" s="261"/>
      <c r="K12" s="264"/>
      <c r="L12" s="267"/>
      <c r="M12" s="261"/>
      <c r="N12" s="270"/>
      <c r="O12" s="271"/>
      <c r="P12" s="248"/>
      <c r="Q12" s="248"/>
    </row>
    <row r="13" spans="1:17" ht="21.75" customHeight="1" x14ac:dyDescent="0.3">
      <c r="A13" s="118"/>
      <c r="B13" s="246"/>
      <c r="C13" s="247"/>
      <c r="D13" s="249"/>
      <c r="E13" s="247"/>
      <c r="F13" s="247"/>
      <c r="G13" s="122"/>
      <c r="H13" s="253"/>
      <c r="I13" s="261"/>
      <c r="J13" s="261"/>
      <c r="K13" s="264"/>
      <c r="L13" s="267"/>
      <c r="M13" s="261"/>
      <c r="N13" s="270"/>
      <c r="O13" s="271"/>
      <c r="P13" s="248"/>
      <c r="Q13" s="248"/>
    </row>
    <row r="14" spans="1:17" ht="21.75" customHeight="1" x14ac:dyDescent="0.3">
      <c r="A14" s="118"/>
      <c r="B14" s="246"/>
      <c r="C14" s="247"/>
      <c r="D14" s="249"/>
      <c r="E14" s="247"/>
      <c r="F14" s="247"/>
      <c r="G14" s="122"/>
      <c r="H14" s="253"/>
      <c r="I14" s="262"/>
      <c r="J14" s="262"/>
      <c r="K14" s="265"/>
      <c r="L14" s="268"/>
      <c r="M14" s="262"/>
      <c r="N14" s="270"/>
      <c r="O14" s="271"/>
      <c r="P14" s="248"/>
      <c r="Q14" s="248"/>
    </row>
    <row r="15" spans="1:17" ht="21.75" customHeight="1" x14ac:dyDescent="0.3">
      <c r="A15" s="118"/>
      <c r="B15" s="246">
        <v>3</v>
      </c>
      <c r="C15" s="247"/>
      <c r="D15" s="249"/>
      <c r="E15" s="247"/>
      <c r="F15" s="247"/>
      <c r="G15" s="122"/>
      <c r="H15" s="253"/>
      <c r="I15" s="260"/>
      <c r="J15" s="260"/>
      <c r="K15" s="263"/>
      <c r="L15" s="266"/>
      <c r="M15" s="260"/>
      <c r="N15" s="270">
        <f t="shared" ref="N15" si="1">IF((J15+M15)&lt;=100%,(J15+M15),"LA SUMA DE CUMPLIMIENTO DEBE SER IGUAL O MENOR QUE 100%")</f>
        <v>0</v>
      </c>
      <c r="O15" s="271">
        <f>H15*N15/100%</f>
        <v>0</v>
      </c>
      <c r="P15" s="248"/>
      <c r="Q15" s="248"/>
    </row>
    <row r="16" spans="1:17" ht="21.75" customHeight="1" x14ac:dyDescent="0.3">
      <c r="A16" s="118"/>
      <c r="B16" s="246"/>
      <c r="C16" s="247"/>
      <c r="D16" s="249"/>
      <c r="E16" s="247"/>
      <c r="F16" s="247"/>
      <c r="G16" s="122"/>
      <c r="H16" s="253"/>
      <c r="I16" s="261"/>
      <c r="J16" s="261"/>
      <c r="K16" s="264"/>
      <c r="L16" s="267"/>
      <c r="M16" s="261"/>
      <c r="N16" s="270"/>
      <c r="O16" s="271"/>
      <c r="P16" s="248"/>
      <c r="Q16" s="248"/>
    </row>
    <row r="17" spans="1:17" ht="21.75" customHeight="1" x14ac:dyDescent="0.3">
      <c r="A17" s="118"/>
      <c r="B17" s="246"/>
      <c r="C17" s="247"/>
      <c r="D17" s="249"/>
      <c r="E17" s="247"/>
      <c r="F17" s="247"/>
      <c r="G17" s="122"/>
      <c r="H17" s="253"/>
      <c r="I17" s="261"/>
      <c r="J17" s="261"/>
      <c r="K17" s="264"/>
      <c r="L17" s="267"/>
      <c r="M17" s="261"/>
      <c r="N17" s="270"/>
      <c r="O17" s="271"/>
      <c r="P17" s="248"/>
      <c r="Q17" s="248"/>
    </row>
    <row r="18" spans="1:17" ht="21.75" customHeight="1" x14ac:dyDescent="0.3">
      <c r="A18" s="118"/>
      <c r="B18" s="246"/>
      <c r="C18" s="247"/>
      <c r="D18" s="249"/>
      <c r="E18" s="247"/>
      <c r="F18" s="247"/>
      <c r="G18" s="122"/>
      <c r="H18" s="253"/>
      <c r="I18" s="261"/>
      <c r="J18" s="261"/>
      <c r="K18" s="264"/>
      <c r="L18" s="267"/>
      <c r="M18" s="261"/>
      <c r="N18" s="270"/>
      <c r="O18" s="271"/>
      <c r="P18" s="248"/>
      <c r="Q18" s="248"/>
    </row>
    <row r="19" spans="1:17" ht="21.75" customHeight="1" x14ac:dyDescent="0.3">
      <c r="A19" s="118"/>
      <c r="B19" s="246"/>
      <c r="C19" s="247"/>
      <c r="D19" s="249"/>
      <c r="E19" s="247"/>
      <c r="F19" s="247"/>
      <c r="G19" s="122"/>
      <c r="H19" s="253"/>
      <c r="I19" s="262"/>
      <c r="J19" s="262"/>
      <c r="K19" s="265"/>
      <c r="L19" s="268"/>
      <c r="M19" s="262"/>
      <c r="N19" s="270"/>
      <c r="O19" s="271"/>
      <c r="P19" s="248"/>
      <c r="Q19" s="248"/>
    </row>
    <row r="20" spans="1:17" ht="21.75" customHeight="1" x14ac:dyDescent="0.3">
      <c r="A20" s="118"/>
      <c r="B20" s="246">
        <v>4</v>
      </c>
      <c r="C20" s="247"/>
      <c r="D20" s="249"/>
      <c r="E20" s="247"/>
      <c r="F20" s="247"/>
      <c r="G20" s="122"/>
      <c r="H20" s="253"/>
      <c r="I20" s="260"/>
      <c r="J20" s="260"/>
      <c r="K20" s="263"/>
      <c r="L20" s="266"/>
      <c r="M20" s="260"/>
      <c r="N20" s="270">
        <f>IF((J20+M20)&lt;=100%,(J20+M20),"LA SUMA DE CUMPLIMIENTO DEBE SER IGUAL O MENOR QUE 100%")</f>
        <v>0</v>
      </c>
      <c r="O20" s="271">
        <f>H20*N20/100%</f>
        <v>0</v>
      </c>
      <c r="P20" s="248"/>
      <c r="Q20" s="248"/>
    </row>
    <row r="21" spans="1:17" ht="21.75" customHeight="1" x14ac:dyDescent="0.3">
      <c r="A21" s="118"/>
      <c r="B21" s="246"/>
      <c r="C21" s="247"/>
      <c r="D21" s="249"/>
      <c r="E21" s="247"/>
      <c r="F21" s="247"/>
      <c r="G21" s="122"/>
      <c r="H21" s="253"/>
      <c r="I21" s="261"/>
      <c r="J21" s="261"/>
      <c r="K21" s="264"/>
      <c r="L21" s="267"/>
      <c r="M21" s="261"/>
      <c r="N21" s="270"/>
      <c r="O21" s="271"/>
      <c r="P21" s="248"/>
      <c r="Q21" s="248"/>
    </row>
    <row r="22" spans="1:17" ht="21.75" customHeight="1" x14ac:dyDescent="0.3">
      <c r="A22" s="118"/>
      <c r="B22" s="246"/>
      <c r="C22" s="247"/>
      <c r="D22" s="249"/>
      <c r="E22" s="247"/>
      <c r="F22" s="247"/>
      <c r="G22" s="122"/>
      <c r="H22" s="253"/>
      <c r="I22" s="261"/>
      <c r="J22" s="261"/>
      <c r="K22" s="264"/>
      <c r="L22" s="267"/>
      <c r="M22" s="261"/>
      <c r="N22" s="270"/>
      <c r="O22" s="271"/>
      <c r="P22" s="248"/>
      <c r="Q22" s="248"/>
    </row>
    <row r="23" spans="1:17" ht="21.75" customHeight="1" x14ac:dyDescent="0.3">
      <c r="A23" s="118"/>
      <c r="B23" s="246"/>
      <c r="C23" s="247"/>
      <c r="D23" s="249"/>
      <c r="E23" s="247"/>
      <c r="F23" s="247"/>
      <c r="G23" s="122"/>
      <c r="H23" s="253"/>
      <c r="I23" s="261"/>
      <c r="J23" s="261"/>
      <c r="K23" s="264"/>
      <c r="L23" s="267"/>
      <c r="M23" s="261"/>
      <c r="N23" s="270"/>
      <c r="O23" s="271"/>
      <c r="P23" s="248"/>
      <c r="Q23" s="248"/>
    </row>
    <row r="24" spans="1:17" ht="21.75" customHeight="1" x14ac:dyDescent="0.3">
      <c r="A24" s="118"/>
      <c r="B24" s="246"/>
      <c r="C24" s="247"/>
      <c r="D24" s="249"/>
      <c r="E24" s="247"/>
      <c r="F24" s="247"/>
      <c r="G24" s="122"/>
      <c r="H24" s="253"/>
      <c r="I24" s="262"/>
      <c r="J24" s="262"/>
      <c r="K24" s="265"/>
      <c r="L24" s="268"/>
      <c r="M24" s="262"/>
      <c r="N24" s="270"/>
      <c r="O24" s="271"/>
      <c r="P24" s="248"/>
      <c r="Q24" s="248"/>
    </row>
    <row r="25" spans="1:17" ht="21.75" customHeight="1" x14ac:dyDescent="0.3">
      <c r="A25" s="118"/>
      <c r="B25" s="246">
        <v>5</v>
      </c>
      <c r="C25" s="247"/>
      <c r="D25" s="249"/>
      <c r="E25" s="247"/>
      <c r="F25" s="247"/>
      <c r="G25" s="122"/>
      <c r="H25" s="253"/>
      <c r="I25" s="259"/>
      <c r="J25" s="269"/>
      <c r="K25" s="247"/>
      <c r="L25" s="269"/>
      <c r="M25" s="259"/>
      <c r="N25" s="270">
        <f t="shared" ref="N25" si="2">IF((J25+M25)&lt;=100%,(J25+M25),"LA SUMA DE CUMPLIMIENTO DEBE SER IGUAL O MENOR QUE 100%")</f>
        <v>0</v>
      </c>
      <c r="O25" s="271">
        <f>H25*N25/100%</f>
        <v>0</v>
      </c>
      <c r="P25" s="248"/>
      <c r="Q25" s="248"/>
    </row>
    <row r="26" spans="1:17" ht="21.75" customHeight="1" x14ac:dyDescent="0.3">
      <c r="A26" s="118"/>
      <c r="B26" s="246"/>
      <c r="C26" s="247"/>
      <c r="D26" s="249"/>
      <c r="E26" s="247"/>
      <c r="F26" s="247"/>
      <c r="G26" s="122"/>
      <c r="H26" s="253"/>
      <c r="I26" s="248"/>
      <c r="J26" s="269"/>
      <c r="K26" s="247"/>
      <c r="L26" s="269"/>
      <c r="M26" s="248"/>
      <c r="N26" s="270"/>
      <c r="O26" s="271"/>
      <c r="P26" s="248"/>
      <c r="Q26" s="248"/>
    </row>
    <row r="27" spans="1:17" ht="21.75" customHeight="1" x14ac:dyDescent="0.3">
      <c r="A27" s="118"/>
      <c r="B27" s="246"/>
      <c r="C27" s="247"/>
      <c r="D27" s="249"/>
      <c r="E27" s="247"/>
      <c r="F27" s="247"/>
      <c r="G27" s="122"/>
      <c r="H27" s="253"/>
      <c r="I27" s="248"/>
      <c r="J27" s="269"/>
      <c r="K27" s="247"/>
      <c r="L27" s="269"/>
      <c r="M27" s="248"/>
      <c r="N27" s="270"/>
      <c r="O27" s="271"/>
      <c r="P27" s="248"/>
      <c r="Q27" s="248"/>
    </row>
    <row r="28" spans="1:17" ht="21.75" customHeight="1" x14ac:dyDescent="0.3">
      <c r="A28" s="118"/>
      <c r="B28" s="246"/>
      <c r="C28" s="247"/>
      <c r="D28" s="249"/>
      <c r="E28" s="247"/>
      <c r="F28" s="247"/>
      <c r="G28" s="122"/>
      <c r="H28" s="253"/>
      <c r="I28" s="248"/>
      <c r="J28" s="269"/>
      <c r="K28" s="247"/>
      <c r="L28" s="269"/>
      <c r="M28" s="248"/>
      <c r="N28" s="270"/>
      <c r="O28" s="271"/>
      <c r="P28" s="248"/>
      <c r="Q28" s="248"/>
    </row>
    <row r="29" spans="1:17" ht="21.75" customHeight="1" x14ac:dyDescent="0.3">
      <c r="A29" s="118"/>
      <c r="B29" s="246"/>
      <c r="C29" s="247"/>
      <c r="D29" s="249"/>
      <c r="E29" s="247"/>
      <c r="F29" s="247"/>
      <c r="G29" s="122"/>
      <c r="H29" s="253"/>
      <c r="I29" s="248"/>
      <c r="J29" s="269"/>
      <c r="K29" s="247"/>
      <c r="L29" s="269"/>
      <c r="M29" s="248"/>
      <c r="N29" s="270"/>
      <c r="O29" s="271"/>
      <c r="P29" s="248"/>
      <c r="Q29" s="248"/>
    </row>
    <row r="30" spans="1:17" ht="27" customHeight="1" x14ac:dyDescent="0.3">
      <c r="A30" s="118"/>
      <c r="B30" s="123" t="s">
        <v>48</v>
      </c>
      <c r="C30" s="123"/>
      <c r="D30" s="123"/>
      <c r="E30" s="124"/>
      <c r="F30" s="124"/>
      <c r="G30" s="124"/>
      <c r="H30" s="125">
        <f>IF(SUM(H5:H29)&gt;100%,"supera el 100%",SUM(H5:H29))</f>
        <v>0</v>
      </c>
      <c r="I30" s="126"/>
      <c r="J30" s="126"/>
      <c r="K30" s="125"/>
      <c r="L30" s="125"/>
      <c r="M30" s="126"/>
      <c r="N30" s="125"/>
      <c r="O30" s="127">
        <f>SUM(O5:O29)</f>
        <v>0</v>
      </c>
      <c r="P30" s="128"/>
      <c r="Q30" s="128"/>
    </row>
    <row r="31" spans="1:17" ht="27" customHeight="1" x14ac:dyDescent="0.3">
      <c r="A31" s="118"/>
      <c r="B31" s="258" t="s">
        <v>297</v>
      </c>
      <c r="C31" s="258"/>
      <c r="D31" s="258"/>
      <c r="E31" s="258"/>
      <c r="F31" s="258"/>
      <c r="G31" s="258"/>
      <c r="H31" s="258"/>
      <c r="I31" s="258"/>
      <c r="J31" s="258"/>
      <c r="K31" s="258"/>
      <c r="L31" s="258"/>
      <c r="M31" s="258"/>
      <c r="N31" s="258"/>
      <c r="O31" s="129">
        <v>0</v>
      </c>
      <c r="P31" s="130"/>
      <c r="Q31" s="131"/>
    </row>
    <row r="32" spans="1:17" ht="42" customHeight="1" x14ac:dyDescent="0.3">
      <c r="A32" s="118"/>
      <c r="B32" s="132"/>
      <c r="C32" s="133"/>
      <c r="D32" s="133"/>
      <c r="E32" s="133"/>
      <c r="F32" s="133"/>
      <c r="G32" s="133"/>
      <c r="H32" s="133"/>
      <c r="I32" s="133"/>
      <c r="J32" s="133"/>
      <c r="K32" s="133"/>
      <c r="L32" s="134"/>
      <c r="M32" s="134"/>
      <c r="N32" s="134"/>
      <c r="O32" s="135">
        <f>IF((O30+O31)&lt;=105%,(O30+O31),"LA SUMA NO DEBE SUPERAR 105%")</f>
        <v>0</v>
      </c>
      <c r="P32" s="136"/>
      <c r="Q32" s="137"/>
    </row>
    <row r="33" spans="1:17" ht="9.75" customHeight="1" x14ac:dyDescent="0.3">
      <c r="A33" s="118"/>
      <c r="B33" s="138"/>
      <c r="C33" s="139"/>
      <c r="D33" s="140"/>
      <c r="E33" s="140"/>
      <c r="F33" s="139"/>
      <c r="G33" s="139"/>
      <c r="H33" s="140"/>
      <c r="I33" s="140"/>
      <c r="J33" s="140"/>
      <c r="K33" s="140"/>
      <c r="L33" s="140"/>
      <c r="M33" s="140"/>
      <c r="N33" s="140"/>
      <c r="O33" s="141"/>
      <c r="P33" s="140"/>
      <c r="Q33" s="142"/>
    </row>
    <row r="34" spans="1:17" ht="48.75" customHeight="1" x14ac:dyDescent="0.3">
      <c r="A34" s="118"/>
      <c r="B34" s="138"/>
      <c r="C34" s="139" t="s">
        <v>298</v>
      </c>
      <c r="D34" s="256"/>
      <c r="E34" s="256"/>
      <c r="F34" s="140"/>
      <c r="G34" s="254"/>
      <c r="H34" s="254"/>
      <c r="I34" s="254"/>
      <c r="J34" s="136"/>
      <c r="K34" s="254"/>
      <c r="L34" s="254"/>
      <c r="M34" s="254"/>
      <c r="N34" s="254"/>
      <c r="O34" s="143"/>
      <c r="P34" s="144"/>
      <c r="Q34" s="145"/>
    </row>
    <row r="35" spans="1:17" ht="48" customHeight="1" x14ac:dyDescent="0.3">
      <c r="A35" s="118"/>
      <c r="B35" s="138"/>
      <c r="C35" s="139" t="s">
        <v>299</v>
      </c>
      <c r="D35" s="257"/>
      <c r="E35" s="257"/>
      <c r="F35" s="140"/>
      <c r="G35" s="255" t="s">
        <v>207</v>
      </c>
      <c r="H35" s="255"/>
      <c r="I35" s="255"/>
      <c r="J35" s="136"/>
      <c r="K35" s="255" t="s">
        <v>200</v>
      </c>
      <c r="L35" s="255"/>
      <c r="M35" s="255"/>
      <c r="N35" s="255"/>
      <c r="O35" s="146"/>
      <c r="P35" s="147"/>
      <c r="Q35" s="148"/>
    </row>
    <row r="36" spans="1:17" x14ac:dyDescent="0.3">
      <c r="A36" s="118"/>
      <c r="B36" s="149"/>
      <c r="C36" s="150"/>
      <c r="D36" s="151"/>
      <c r="E36" s="151"/>
      <c r="F36" s="151"/>
      <c r="G36" s="151"/>
      <c r="H36" s="151"/>
      <c r="I36" s="151"/>
      <c r="J36" s="151"/>
      <c r="K36" s="151"/>
      <c r="L36" s="151"/>
      <c r="M36" s="151"/>
      <c r="N36" s="151"/>
      <c r="O36" s="152"/>
      <c r="P36" s="151"/>
      <c r="Q36" s="153"/>
    </row>
    <row r="37" spans="1:17" x14ac:dyDescent="0.3">
      <c r="A37" s="118"/>
      <c r="B37" s="118"/>
      <c r="C37" s="118"/>
      <c r="D37" s="118"/>
      <c r="E37" s="118"/>
      <c r="F37" s="118"/>
      <c r="G37" s="118"/>
      <c r="H37" s="118"/>
      <c r="I37" s="118"/>
      <c r="J37" s="118"/>
      <c r="K37" s="118"/>
      <c r="L37" s="118"/>
      <c r="M37" s="118"/>
      <c r="N37" s="118"/>
      <c r="O37" s="118"/>
      <c r="P37" s="118"/>
      <c r="Q37" s="118"/>
    </row>
    <row r="38" spans="1:17" x14ac:dyDescent="0.3">
      <c r="A38" s="118"/>
      <c r="B38" s="118"/>
      <c r="C38" s="118"/>
      <c r="D38" s="118"/>
      <c r="E38" s="118"/>
      <c r="F38" s="118"/>
      <c r="G38" s="118"/>
      <c r="H38" s="118"/>
      <c r="I38" s="118"/>
      <c r="J38" s="118"/>
      <c r="K38" s="118"/>
      <c r="L38" s="118"/>
      <c r="M38" s="118"/>
      <c r="N38" s="118"/>
      <c r="O38" s="118"/>
      <c r="P38" s="118"/>
      <c r="Q38" s="118"/>
    </row>
  </sheetData>
  <mergeCells count="96">
    <mergeCell ref="B1:Q1"/>
    <mergeCell ref="O5:O9"/>
    <mergeCell ref="P15:P19"/>
    <mergeCell ref="Q15:Q19"/>
    <mergeCell ref="M15:M19"/>
    <mergeCell ref="O10:O14"/>
    <mergeCell ref="P5:P9"/>
    <mergeCell ref="Q5:Q9"/>
    <mergeCell ref="P10:P14"/>
    <mergeCell ref="Q10:Q14"/>
    <mergeCell ref="B15:B19"/>
    <mergeCell ref="C15:C19"/>
    <mergeCell ref="H10:H14"/>
    <mergeCell ref="M5:M9"/>
    <mergeCell ref="F10:F14"/>
    <mergeCell ref="N10:N14"/>
    <mergeCell ref="N5:N9"/>
    <mergeCell ref="I25:I29"/>
    <mergeCell ref="M20:M24"/>
    <mergeCell ref="I2:M3"/>
    <mergeCell ref="I5:I9"/>
    <mergeCell ref="I10:I14"/>
    <mergeCell ref="M10:M14"/>
    <mergeCell ref="I20:I24"/>
    <mergeCell ref="I15:I19"/>
    <mergeCell ref="P20:P24"/>
    <mergeCell ref="Q20:Q24"/>
    <mergeCell ref="P25:P29"/>
    <mergeCell ref="Q25:Q29"/>
    <mergeCell ref="J15:J19"/>
    <mergeCell ref="K15:K19"/>
    <mergeCell ref="L15:L19"/>
    <mergeCell ref="K25:K29"/>
    <mergeCell ref="L25:L29"/>
    <mergeCell ref="M25:M29"/>
    <mergeCell ref="N25:N29"/>
    <mergeCell ref="O15:O19"/>
    <mergeCell ref="O20:O24"/>
    <mergeCell ref="O25:O29"/>
    <mergeCell ref="N15:N19"/>
    <mergeCell ref="N20:N24"/>
    <mergeCell ref="C20:C24"/>
    <mergeCell ref="D20:D24"/>
    <mergeCell ref="E20:E24"/>
    <mergeCell ref="F20:F24"/>
    <mergeCell ref="H15:H19"/>
    <mergeCell ref="F15:F19"/>
    <mergeCell ref="E15:E19"/>
    <mergeCell ref="D15:D19"/>
    <mergeCell ref="B31:N31"/>
    <mergeCell ref="F5:F9"/>
    <mergeCell ref="H5:H9"/>
    <mergeCell ref="J5:J9"/>
    <mergeCell ref="K5:K9"/>
    <mergeCell ref="L5:L9"/>
    <mergeCell ref="H20:H24"/>
    <mergeCell ref="J20:J24"/>
    <mergeCell ref="K20:K24"/>
    <mergeCell ref="L20:L24"/>
    <mergeCell ref="J10:J14"/>
    <mergeCell ref="K10:K14"/>
    <mergeCell ref="L10:L14"/>
    <mergeCell ref="B20:B24"/>
    <mergeCell ref="B25:B29"/>
    <mergeCell ref="J25:J29"/>
    <mergeCell ref="K34:N34"/>
    <mergeCell ref="K35:N35"/>
    <mergeCell ref="D34:E34"/>
    <mergeCell ref="D35:E35"/>
    <mergeCell ref="G35:I35"/>
    <mergeCell ref="G34:I34"/>
    <mergeCell ref="C25:C29"/>
    <mergeCell ref="D25:D29"/>
    <mergeCell ref="E25:E29"/>
    <mergeCell ref="F25:F29"/>
    <mergeCell ref="H25:H29"/>
    <mergeCell ref="O3:O4"/>
    <mergeCell ref="P3:Q3"/>
    <mergeCell ref="B2:H2"/>
    <mergeCell ref="B3:B4"/>
    <mergeCell ref="E3:E4"/>
    <mergeCell ref="C3:C4"/>
    <mergeCell ref="D3:D4"/>
    <mergeCell ref="N3:N4"/>
    <mergeCell ref="N2:Q2"/>
    <mergeCell ref="G3:G4"/>
    <mergeCell ref="H3:H4"/>
    <mergeCell ref="F3:F4"/>
    <mergeCell ref="B5:B9"/>
    <mergeCell ref="C5:C9"/>
    <mergeCell ref="D5:D9"/>
    <mergeCell ref="E5:E9"/>
    <mergeCell ref="B10:B14"/>
    <mergeCell ref="C10:C14"/>
    <mergeCell ref="D10:D14"/>
    <mergeCell ref="E10:E14"/>
  </mergeCells>
  <conditionalFormatting sqref="N5">
    <cfRule type="cellIs" dxfId="5" priority="16" operator="greaterThan">
      <formula>100</formula>
    </cfRule>
  </conditionalFormatting>
  <conditionalFormatting sqref="N10 N15 N20 N25">
    <cfRule type="cellIs" dxfId="4" priority="13" operator="greaterThan">
      <formula>100</formula>
    </cfRule>
  </conditionalFormatting>
  <conditionalFormatting sqref="H5:H9">
    <cfRule type="expression" priority="11">
      <formula>+IF($H$5&gt;40%,"ERROR")</formula>
    </cfRule>
    <cfRule type="expression" priority="12">
      <formula>IF($H$5&gt;40,"ERROR")</formula>
    </cfRule>
  </conditionalFormatting>
  <conditionalFormatting sqref="H15:H19">
    <cfRule type="expression" priority="7">
      <formula>+IF($H$5&gt;40%,"ERROR")</formula>
    </cfRule>
    <cfRule type="expression" priority="8">
      <formula>IF($H$5&gt;40,"ERROR")</formula>
    </cfRule>
  </conditionalFormatting>
  <conditionalFormatting sqref="H20:H24">
    <cfRule type="expression" priority="5">
      <formula>+IF($H$5&gt;40%,"ERROR")</formula>
    </cfRule>
    <cfRule type="expression" priority="6">
      <formula>IF($H$5&gt;40,"ERROR")</formula>
    </cfRule>
  </conditionalFormatting>
  <conditionalFormatting sqref="H25:H29">
    <cfRule type="expression" priority="3">
      <formula>+IF($H$5&gt;40%,"ERROR")</formula>
    </cfRule>
    <cfRule type="expression" priority="4">
      <formula>IF($H$5&gt;40,"ERROR")</formula>
    </cfRule>
  </conditionalFormatting>
  <conditionalFormatting sqref="H10:H14">
    <cfRule type="expression" priority="1">
      <formula>+IF($H$5&gt;40%,"ERROR")</formula>
    </cfRule>
    <cfRule type="expression" priority="2">
      <formula>IF($H$5&gt;40,"ERROR")</formula>
    </cfRule>
  </conditionalFormatting>
  <dataValidations disablePrompts="1" count="2">
    <dataValidation type="whole" allowBlank="1" showInputMessage="1" showErrorMessage="1" sqref="E5:E22">
      <formula1>0</formula1>
      <formula2>10000</formula2>
    </dataValidation>
    <dataValidation type="decimal" allowBlank="1" showInputMessage="1" showErrorMessage="1" errorTitle="error" error="La asignación del peso porcentual por cada compromiso no podra ser mayor de cuarenta por ciento (40%) ni menor a diez por ciento (10%)" sqref="H5:H29">
      <formula1>0.1</formula1>
      <formula2>0.4</formula2>
    </dataValidation>
  </dataValidations>
  <printOptions horizontalCentered="1" verticalCentered="1"/>
  <pageMargins left="0.23622047244094491" right="0.23622047244094491" top="0.74803149606299213" bottom="0.74803149606299213" header="0.31496062992125984" footer="0.31496062992125984"/>
  <pageSetup scale="47" fitToHeight="0" orientation="landscape" r:id="rId1"/>
  <headerFooter>
    <oddFooter>&amp;L&amp;"Arial,Normal"&amp;9F. Versión 10
Fecha: 2024-06-26&amp;C&amp;"Arial,Normal"&amp;9Si este documento se encuentra impreso no se garantiza su vigencia.            
La versión vigente reposa en el Sistema Integrado de Planeación y Gestión (Intranet).&amp;R&amp;"Arial,Normal"&amp;9 1</oddFooter>
  </headerFooter>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Data!$B$3:$B$6</xm:f>
          </x14:formula1>
          <xm:sqref>C5:C29</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A2:S39"/>
  <sheetViews>
    <sheetView zoomScale="80" zoomScaleNormal="80" zoomScalePageLayoutView="80" workbookViewId="0">
      <selection activeCell="D11" sqref="D11"/>
    </sheetView>
  </sheetViews>
  <sheetFormatPr baseColWidth="10" defaultColWidth="10.81640625" defaultRowHeight="14" x14ac:dyDescent="0.3"/>
  <cols>
    <col min="1" max="1" width="7" style="1" customWidth="1"/>
    <col min="2" max="2" width="22.453125" style="1" customWidth="1"/>
    <col min="3" max="3" width="36.7265625" style="1" customWidth="1"/>
    <col min="4" max="4" width="45.26953125" style="1" customWidth="1"/>
    <col min="5" max="5" width="22.7265625" style="1" customWidth="1"/>
    <col min="6" max="6" width="29.7265625" style="1" customWidth="1"/>
    <col min="7" max="7" width="15.1796875" style="1" customWidth="1"/>
    <col min="8" max="8" width="14.453125" style="1" customWidth="1"/>
    <col min="9" max="9" width="12.7265625" style="1" customWidth="1"/>
    <col min="10" max="10" width="13" style="1" customWidth="1"/>
    <col min="11" max="11" width="11.26953125" style="1" customWidth="1"/>
    <col min="12" max="13" width="15.453125" style="1" customWidth="1"/>
    <col min="14" max="14" width="45.7265625" style="1" customWidth="1"/>
    <col min="15" max="18" width="35.7265625" style="1" customWidth="1"/>
    <col min="19" max="16384" width="10.81640625" style="1"/>
  </cols>
  <sheetData>
    <row r="2" spans="1:19" x14ac:dyDescent="0.3">
      <c r="B2" s="222" t="s">
        <v>63</v>
      </c>
      <c r="C2" s="222"/>
      <c r="D2" s="222"/>
      <c r="E2" s="222"/>
      <c r="F2" s="296"/>
      <c r="G2" s="296"/>
      <c r="H2" s="296"/>
      <c r="I2" s="296"/>
      <c r="J2" s="296"/>
      <c r="K2" s="296"/>
      <c r="L2" s="296"/>
      <c r="M2" s="296"/>
      <c r="N2" s="296"/>
      <c r="O2" s="296"/>
      <c r="P2" s="296"/>
      <c r="Q2" s="296"/>
      <c r="R2" s="296"/>
    </row>
    <row r="3" spans="1:19" x14ac:dyDescent="0.3">
      <c r="B3" s="232" t="s">
        <v>1</v>
      </c>
      <c r="C3" s="232"/>
      <c r="D3" s="232"/>
      <c r="E3" s="232"/>
      <c r="F3" s="34"/>
      <c r="G3" s="34"/>
      <c r="H3" s="34"/>
      <c r="I3" s="34"/>
      <c r="J3" s="34"/>
      <c r="K3" s="34"/>
      <c r="L3" s="34"/>
      <c r="M3" s="34"/>
      <c r="N3" s="34"/>
      <c r="O3" s="34"/>
      <c r="P3" s="34"/>
      <c r="Q3" s="34"/>
      <c r="R3" s="34"/>
      <c r="S3" s="20"/>
    </row>
    <row r="4" spans="1:19" ht="27" customHeight="1" x14ac:dyDescent="0.3">
      <c r="C4" s="2" t="s">
        <v>2</v>
      </c>
      <c r="D4" s="5" t="str">
        <f>'Concertacion '!D4</f>
        <v xml:space="preserve">Departamento Administrativo de la Funcion Publica </v>
      </c>
      <c r="F4" s="20"/>
    </row>
    <row r="5" spans="1:19" x14ac:dyDescent="0.3">
      <c r="C5" s="2" t="s">
        <v>4</v>
      </c>
      <c r="D5" s="5" t="str">
        <f>'Concertacion '!D5</f>
        <v xml:space="preserve">Direccion de Empleo Publico </v>
      </c>
      <c r="F5" s="20"/>
    </row>
    <row r="6" spans="1:19" x14ac:dyDescent="0.3">
      <c r="C6" s="4" t="s">
        <v>6</v>
      </c>
      <c r="D6" s="5" t="str">
        <f>'Concertacion '!D6</f>
        <v>Alex Rios</v>
      </c>
      <c r="F6" s="20"/>
    </row>
    <row r="7" spans="1:19" x14ac:dyDescent="0.3">
      <c r="C7" s="4" t="s">
        <v>8</v>
      </c>
      <c r="D7" s="5" t="str">
        <f>'Concertacion '!D7</f>
        <v>Daniel Gomez</v>
      </c>
      <c r="F7" s="20"/>
    </row>
    <row r="8" spans="1:19" x14ac:dyDescent="0.3">
      <c r="C8" s="4" t="s">
        <v>64</v>
      </c>
      <c r="D8" s="6">
        <v>41715</v>
      </c>
      <c r="F8" s="21"/>
    </row>
    <row r="9" spans="1:19" x14ac:dyDescent="0.3">
      <c r="C9" s="226" t="s">
        <v>65</v>
      </c>
      <c r="D9" s="5" t="s">
        <v>66</v>
      </c>
      <c r="F9" s="20"/>
      <c r="G9" s="7"/>
    </row>
    <row r="10" spans="1:19" x14ac:dyDescent="0.3">
      <c r="C10" s="226"/>
      <c r="D10" s="5" t="s">
        <v>13</v>
      </c>
      <c r="F10" s="20"/>
    </row>
    <row r="11" spans="1:19" x14ac:dyDescent="0.3">
      <c r="C11" s="2" t="s">
        <v>67</v>
      </c>
      <c r="D11" s="5" t="s">
        <v>66</v>
      </c>
      <c r="F11" s="20"/>
    </row>
    <row r="12" spans="1:19" x14ac:dyDescent="0.3">
      <c r="C12" s="2"/>
      <c r="D12" s="5" t="s">
        <v>68</v>
      </c>
      <c r="F12" s="20"/>
    </row>
    <row r="13" spans="1:19" x14ac:dyDescent="0.3">
      <c r="D13" s="29"/>
      <c r="E13" s="20"/>
      <c r="F13" s="20"/>
    </row>
    <row r="14" spans="1:19" ht="14.5" thickBot="1" x14ac:dyDescent="0.35"/>
    <row r="15" spans="1:19" ht="14.5" thickBot="1" x14ac:dyDescent="0.35">
      <c r="A15" s="297" t="s">
        <v>14</v>
      </c>
      <c r="B15" s="298"/>
      <c r="C15" s="298"/>
      <c r="D15" s="298"/>
      <c r="E15" s="298"/>
      <c r="F15" s="298"/>
      <c r="G15" s="298"/>
      <c r="H15" s="299" t="s">
        <v>69</v>
      </c>
      <c r="I15" s="282"/>
      <c r="J15" s="282"/>
      <c r="K15" s="282"/>
      <c r="L15" s="282"/>
      <c r="M15" s="282"/>
      <c r="N15" s="282"/>
      <c r="O15" s="282"/>
      <c r="P15" s="282"/>
      <c r="Q15" s="282"/>
      <c r="R15" s="283"/>
    </row>
    <row r="16" spans="1:19" ht="28.5" customHeight="1" x14ac:dyDescent="0.3">
      <c r="A16" s="57" t="s">
        <v>17</v>
      </c>
      <c r="B16" s="57" t="s">
        <v>18</v>
      </c>
      <c r="C16" s="61" t="s">
        <v>19</v>
      </c>
      <c r="D16" s="57" t="s">
        <v>20</v>
      </c>
      <c r="E16" s="57" t="s">
        <v>70</v>
      </c>
      <c r="F16" s="57" t="s">
        <v>22</v>
      </c>
      <c r="G16" s="36" t="s">
        <v>23</v>
      </c>
      <c r="H16" s="300" t="s">
        <v>71</v>
      </c>
      <c r="I16" s="301"/>
      <c r="J16" s="301"/>
      <c r="K16" s="302"/>
      <c r="L16" s="57" t="s">
        <v>72</v>
      </c>
      <c r="M16" s="303" t="s">
        <v>73</v>
      </c>
      <c r="N16" s="305" t="s">
        <v>74</v>
      </c>
      <c r="O16" s="307" t="s">
        <v>75</v>
      </c>
      <c r="P16" s="308"/>
      <c r="Q16" s="300" t="s">
        <v>16</v>
      </c>
      <c r="R16" s="302"/>
    </row>
    <row r="17" spans="1:18" ht="30" customHeight="1" x14ac:dyDescent="0.3">
      <c r="A17" s="230" t="s">
        <v>26</v>
      </c>
      <c r="B17" s="231">
        <v>0.3</v>
      </c>
      <c r="C17" s="209" t="s">
        <v>27</v>
      </c>
      <c r="D17" s="10" t="s">
        <v>28</v>
      </c>
      <c r="E17" s="209">
        <v>4</v>
      </c>
      <c r="F17" s="209" t="s">
        <v>29</v>
      </c>
      <c r="G17" s="223" t="s">
        <v>30</v>
      </c>
      <c r="H17" s="54" t="s">
        <v>59</v>
      </c>
      <c r="I17" s="54" t="s">
        <v>60</v>
      </c>
      <c r="J17" s="54" t="s">
        <v>61</v>
      </c>
      <c r="K17" s="54" t="s">
        <v>76</v>
      </c>
      <c r="L17" s="9" t="s">
        <v>62</v>
      </c>
      <c r="M17" s="304"/>
      <c r="N17" s="306"/>
      <c r="O17" s="22" t="s">
        <v>77</v>
      </c>
      <c r="P17" s="22" t="s">
        <v>58</v>
      </c>
      <c r="Q17" s="22" t="s">
        <v>24</v>
      </c>
      <c r="R17" s="55" t="s">
        <v>25</v>
      </c>
    </row>
    <row r="18" spans="1:18" ht="45" customHeight="1" x14ac:dyDescent="0.3">
      <c r="A18" s="230"/>
      <c r="B18" s="230"/>
      <c r="C18" s="210"/>
      <c r="D18" s="11" t="s">
        <v>31</v>
      </c>
      <c r="E18" s="210"/>
      <c r="F18" s="210"/>
      <c r="G18" s="223"/>
      <c r="H18" s="293">
        <v>0.25</v>
      </c>
      <c r="I18" s="284">
        <f>1/E17</f>
        <v>0.25</v>
      </c>
      <c r="J18" s="284"/>
      <c r="K18" s="284"/>
      <c r="L18" s="290">
        <f>SUM(H18:K18)</f>
        <v>0.5</v>
      </c>
      <c r="M18" s="290">
        <f>2*B17/E17</f>
        <v>0.15</v>
      </c>
      <c r="N18" s="287" t="s">
        <v>78</v>
      </c>
      <c r="O18" s="287" t="s">
        <v>79</v>
      </c>
      <c r="P18" s="209" t="s">
        <v>80</v>
      </c>
      <c r="Q18" s="287" t="s">
        <v>81</v>
      </c>
      <c r="R18" s="209"/>
    </row>
    <row r="19" spans="1:18" ht="35.25" customHeight="1" x14ac:dyDescent="0.3">
      <c r="A19" s="230"/>
      <c r="B19" s="230"/>
      <c r="C19" s="210"/>
      <c r="D19" s="11" t="s">
        <v>32</v>
      </c>
      <c r="E19" s="210"/>
      <c r="F19" s="210"/>
      <c r="G19" s="223"/>
      <c r="H19" s="294"/>
      <c r="I19" s="285"/>
      <c r="J19" s="285"/>
      <c r="K19" s="285"/>
      <c r="L19" s="291"/>
      <c r="M19" s="291"/>
      <c r="N19" s="288"/>
      <c r="O19" s="288"/>
      <c r="P19" s="210"/>
      <c r="Q19" s="288"/>
      <c r="R19" s="210"/>
    </row>
    <row r="20" spans="1:18" ht="39.75" customHeight="1" x14ac:dyDescent="0.3">
      <c r="A20" s="230"/>
      <c r="B20" s="230"/>
      <c r="C20" s="211"/>
      <c r="D20" s="11" t="s">
        <v>33</v>
      </c>
      <c r="E20" s="211"/>
      <c r="F20" s="211"/>
      <c r="G20" s="223"/>
      <c r="H20" s="295"/>
      <c r="I20" s="286"/>
      <c r="J20" s="286"/>
      <c r="K20" s="286"/>
      <c r="L20" s="292"/>
      <c r="M20" s="292"/>
      <c r="N20" s="289"/>
      <c r="O20" s="289"/>
      <c r="P20" s="211"/>
      <c r="Q20" s="289"/>
      <c r="R20" s="211"/>
    </row>
    <row r="21" spans="1:18" ht="56.25" customHeight="1" x14ac:dyDescent="0.3">
      <c r="A21" s="219" t="s">
        <v>34</v>
      </c>
      <c r="B21" s="216">
        <v>0.4</v>
      </c>
      <c r="C21" s="209" t="s">
        <v>35</v>
      </c>
      <c r="D21" s="11" t="s">
        <v>82</v>
      </c>
      <c r="E21" s="209">
        <v>20</v>
      </c>
      <c r="F21" s="209" t="s">
        <v>37</v>
      </c>
      <c r="G21" s="209" t="s">
        <v>83</v>
      </c>
      <c r="H21" s="284">
        <v>0.08</v>
      </c>
      <c r="I21" s="284">
        <f>7/E21</f>
        <v>0.35</v>
      </c>
      <c r="J21" s="275"/>
      <c r="K21" s="209"/>
      <c r="L21" s="275">
        <f>+H21+I21+J21+K21</f>
        <v>0.43</v>
      </c>
      <c r="M21" s="275">
        <f>9*B21/E21</f>
        <v>0.18</v>
      </c>
      <c r="N21" s="209"/>
      <c r="O21" s="209"/>
      <c r="P21" s="209"/>
      <c r="Q21" s="209"/>
      <c r="R21" s="213"/>
    </row>
    <row r="22" spans="1:18" ht="47.25" customHeight="1" x14ac:dyDescent="0.3">
      <c r="A22" s="220"/>
      <c r="B22" s="217"/>
      <c r="C22" s="210"/>
      <c r="D22" s="11" t="s">
        <v>39</v>
      </c>
      <c r="E22" s="210"/>
      <c r="F22" s="210"/>
      <c r="G22" s="210"/>
      <c r="H22" s="285"/>
      <c r="I22" s="285"/>
      <c r="J22" s="210"/>
      <c r="K22" s="210"/>
      <c r="L22" s="276"/>
      <c r="M22" s="276"/>
      <c r="N22" s="210"/>
      <c r="O22" s="210"/>
      <c r="P22" s="210"/>
      <c r="Q22" s="210"/>
      <c r="R22" s="214"/>
    </row>
    <row r="23" spans="1:18" ht="57" customHeight="1" x14ac:dyDescent="0.3">
      <c r="A23" s="221"/>
      <c r="B23" s="218"/>
      <c r="C23" s="211"/>
      <c r="D23" s="11" t="s">
        <v>41</v>
      </c>
      <c r="E23" s="210"/>
      <c r="F23" s="211"/>
      <c r="G23" s="211"/>
      <c r="H23" s="286"/>
      <c r="I23" s="286"/>
      <c r="J23" s="211"/>
      <c r="K23" s="211"/>
      <c r="L23" s="277"/>
      <c r="M23" s="277"/>
      <c r="N23" s="211"/>
      <c r="O23" s="211"/>
      <c r="P23" s="211"/>
      <c r="Q23" s="211"/>
      <c r="R23" s="215"/>
    </row>
    <row r="24" spans="1:18" ht="55.5" customHeight="1" x14ac:dyDescent="0.3">
      <c r="A24" s="219" t="s">
        <v>43</v>
      </c>
      <c r="B24" s="216">
        <v>0.3</v>
      </c>
      <c r="C24" s="209" t="s">
        <v>44</v>
      </c>
      <c r="D24" s="11" t="s">
        <v>45</v>
      </c>
      <c r="E24" s="209">
        <v>15</v>
      </c>
      <c r="F24" s="209" t="s">
        <v>29</v>
      </c>
      <c r="G24" s="209" t="s">
        <v>42</v>
      </c>
      <c r="H24" s="284">
        <v>0.1</v>
      </c>
      <c r="I24" s="284">
        <f>5/E24</f>
        <v>0.33333333333333331</v>
      </c>
      <c r="J24" s="209"/>
      <c r="K24" s="209"/>
      <c r="L24" s="275">
        <f>+H24+I24+J24+K24</f>
        <v>0.43333333333333335</v>
      </c>
      <c r="M24" s="275">
        <f>8*B24/E24</f>
        <v>0.16</v>
      </c>
      <c r="N24" s="209"/>
      <c r="O24" s="209"/>
      <c r="P24" s="209"/>
      <c r="Q24" s="209"/>
      <c r="R24" s="209"/>
    </row>
    <row r="25" spans="1:18" ht="39.75" customHeight="1" x14ac:dyDescent="0.3">
      <c r="A25" s="220"/>
      <c r="B25" s="217"/>
      <c r="C25" s="210"/>
      <c r="D25" s="11" t="s">
        <v>46</v>
      </c>
      <c r="E25" s="210"/>
      <c r="F25" s="210"/>
      <c r="G25" s="210"/>
      <c r="H25" s="285"/>
      <c r="I25" s="285"/>
      <c r="J25" s="210"/>
      <c r="K25" s="210"/>
      <c r="L25" s="276"/>
      <c r="M25" s="276"/>
      <c r="N25" s="210"/>
      <c r="O25" s="210"/>
      <c r="P25" s="210"/>
      <c r="Q25" s="210"/>
      <c r="R25" s="210"/>
    </row>
    <row r="26" spans="1:18" ht="39" customHeight="1" x14ac:dyDescent="0.3">
      <c r="A26" s="221"/>
      <c r="B26" s="218"/>
      <c r="C26" s="211"/>
      <c r="D26" s="11" t="s">
        <v>47</v>
      </c>
      <c r="E26" s="211"/>
      <c r="F26" s="211"/>
      <c r="G26" s="211"/>
      <c r="H26" s="286"/>
      <c r="I26" s="286"/>
      <c r="J26" s="211"/>
      <c r="K26" s="211"/>
      <c r="L26" s="277"/>
      <c r="M26" s="277"/>
      <c r="N26" s="211"/>
      <c r="O26" s="211"/>
      <c r="P26" s="211"/>
      <c r="Q26" s="211"/>
      <c r="R26" s="211"/>
    </row>
    <row r="27" spans="1:18" ht="33.75" customHeight="1" x14ac:dyDescent="0.3">
      <c r="A27" s="55" t="s">
        <v>48</v>
      </c>
      <c r="B27" s="56">
        <f>SUM(B17:B26)</f>
        <v>1</v>
      </c>
      <c r="C27" s="56"/>
      <c r="D27" s="5"/>
      <c r="E27" s="5"/>
      <c r="F27" s="5"/>
      <c r="G27" s="11"/>
      <c r="H27" s="56">
        <f>SUM(H18:H26)</f>
        <v>0.43000000000000005</v>
      </c>
      <c r="I27" s="56">
        <f>SUM(I18:I26)</f>
        <v>0.93333333333333335</v>
      </c>
      <c r="J27" s="5"/>
      <c r="K27" s="5"/>
      <c r="L27" s="23">
        <f>SUM(L18:L26)/3</f>
        <v>0.45444444444444443</v>
      </c>
      <c r="M27" s="23">
        <f>SUM(M18:M26)</f>
        <v>0.49</v>
      </c>
      <c r="N27" s="5"/>
      <c r="O27" s="5"/>
      <c r="P27" s="5"/>
      <c r="Q27" s="5"/>
      <c r="R27" s="5"/>
    </row>
    <row r="28" spans="1:18" ht="29.25" customHeight="1" thickBot="1" x14ac:dyDescent="0.35">
      <c r="A28" s="13"/>
    </row>
    <row r="29" spans="1:18" ht="20.25" customHeight="1" x14ac:dyDescent="0.3">
      <c r="A29" s="13"/>
      <c r="D29" s="204"/>
      <c r="E29" s="205"/>
      <c r="F29" s="278"/>
      <c r="G29" s="279"/>
      <c r="H29" s="280"/>
      <c r="I29" s="24"/>
      <c r="J29" s="24"/>
      <c r="K29" s="24"/>
      <c r="L29" s="24"/>
      <c r="M29" s="24"/>
      <c r="N29" s="24"/>
      <c r="O29" s="24"/>
      <c r="P29" s="24"/>
      <c r="Q29" s="24"/>
      <c r="R29" s="24"/>
    </row>
    <row r="30" spans="1:18" ht="14.5" thickBot="1" x14ac:dyDescent="0.35">
      <c r="A30" s="13"/>
      <c r="D30" s="202" t="s">
        <v>49</v>
      </c>
      <c r="E30" s="203"/>
      <c r="F30" s="59"/>
      <c r="G30" s="203" t="s">
        <v>50</v>
      </c>
      <c r="H30" s="206"/>
      <c r="I30" s="25"/>
      <c r="J30" s="25"/>
      <c r="K30" s="25"/>
      <c r="L30" s="25"/>
      <c r="M30" s="25"/>
      <c r="N30" s="25"/>
      <c r="O30" s="25"/>
      <c r="P30" s="25"/>
      <c r="Q30" s="25"/>
      <c r="R30" s="25"/>
    </row>
    <row r="31" spans="1:18" ht="14.5" thickBot="1" x14ac:dyDescent="0.35">
      <c r="A31" s="13"/>
    </row>
    <row r="32" spans="1:18" ht="14.5" thickBot="1" x14ac:dyDescent="0.35">
      <c r="A32" s="13"/>
      <c r="B32" s="281" t="s">
        <v>84</v>
      </c>
      <c r="C32" s="282"/>
      <c r="D32" s="282"/>
      <c r="E32" s="282"/>
      <c r="F32" s="282"/>
      <c r="G32" s="282"/>
      <c r="H32" s="283"/>
      <c r="I32" s="34"/>
      <c r="J32" s="34"/>
      <c r="K32" s="34"/>
      <c r="L32" s="34"/>
      <c r="M32" s="34"/>
      <c r="N32" s="34"/>
      <c r="O32" s="34"/>
      <c r="P32" s="34"/>
      <c r="Q32" s="34"/>
      <c r="R32" s="34"/>
    </row>
    <row r="33" spans="1:18" ht="42" x14ac:dyDescent="0.3">
      <c r="A33" s="13"/>
      <c r="B33" s="14" t="s">
        <v>85</v>
      </c>
      <c r="C33" s="30" t="s">
        <v>86</v>
      </c>
      <c r="D33" s="15" t="s">
        <v>87</v>
      </c>
      <c r="E33" s="15" t="s">
        <v>88</v>
      </c>
      <c r="F33" s="15" t="s">
        <v>89</v>
      </c>
      <c r="G33" s="61" t="s">
        <v>90</v>
      </c>
      <c r="H33" s="61" t="s">
        <v>91</v>
      </c>
      <c r="I33" s="25"/>
      <c r="J33" s="25"/>
      <c r="K33" s="25"/>
      <c r="L33" s="25"/>
      <c r="M33" s="25"/>
      <c r="N33" s="25"/>
      <c r="O33" s="25"/>
      <c r="P33" s="25"/>
      <c r="Q33" s="25"/>
      <c r="R33" s="25"/>
    </row>
    <row r="34" spans="1:18" ht="84" x14ac:dyDescent="0.3">
      <c r="B34" s="26" t="s">
        <v>54</v>
      </c>
      <c r="C34" s="11" t="s">
        <v>92</v>
      </c>
      <c r="D34" s="11" t="s">
        <v>93</v>
      </c>
      <c r="E34" s="16">
        <v>41807</v>
      </c>
      <c r="F34" s="11" t="s">
        <v>94</v>
      </c>
      <c r="G34" s="20"/>
      <c r="H34" s="17"/>
      <c r="I34" s="20"/>
      <c r="J34" s="20"/>
      <c r="K34" s="20"/>
      <c r="L34" s="20"/>
      <c r="M34" s="20"/>
      <c r="N34" s="20"/>
      <c r="O34" s="20"/>
      <c r="P34" s="20"/>
      <c r="Q34" s="20"/>
      <c r="R34" s="20"/>
    </row>
    <row r="35" spans="1:18" ht="28" x14ac:dyDescent="0.3">
      <c r="B35" s="27" t="s">
        <v>95</v>
      </c>
      <c r="C35" s="31"/>
      <c r="D35" s="5"/>
      <c r="E35" s="5"/>
      <c r="F35" s="5"/>
      <c r="G35" s="5"/>
      <c r="H35" s="17"/>
      <c r="I35" s="20"/>
      <c r="J35" s="20"/>
      <c r="K35" s="20"/>
      <c r="L35" s="20"/>
      <c r="M35" s="20"/>
      <c r="N35" s="20"/>
      <c r="O35" s="20"/>
      <c r="P35" s="20"/>
      <c r="Q35" s="20"/>
      <c r="R35" s="20"/>
    </row>
    <row r="36" spans="1:18" x14ac:dyDescent="0.3">
      <c r="B36" s="28" t="s">
        <v>96</v>
      </c>
      <c r="C36" s="32"/>
      <c r="D36" s="5"/>
      <c r="E36" s="5"/>
      <c r="F36" s="5"/>
      <c r="G36" s="5"/>
      <c r="H36" s="17"/>
      <c r="I36" s="20"/>
      <c r="J36" s="20"/>
      <c r="K36" s="20"/>
      <c r="L36" s="20"/>
      <c r="M36" s="20"/>
      <c r="N36" s="20"/>
      <c r="O36" s="20"/>
      <c r="P36" s="20"/>
      <c r="Q36" s="20"/>
      <c r="R36" s="20"/>
    </row>
    <row r="37" spans="1:18" x14ac:dyDescent="0.3">
      <c r="B37" s="28" t="s">
        <v>97</v>
      </c>
      <c r="C37" s="32"/>
      <c r="D37" s="5"/>
      <c r="E37" s="5"/>
      <c r="F37" s="5"/>
      <c r="G37" s="5"/>
      <c r="H37" s="17"/>
      <c r="I37" s="20"/>
      <c r="J37" s="20"/>
      <c r="K37" s="20"/>
      <c r="L37" s="20"/>
      <c r="M37" s="20"/>
      <c r="N37" s="20"/>
      <c r="O37" s="20"/>
      <c r="P37" s="20"/>
      <c r="Q37" s="20"/>
      <c r="R37" s="20"/>
    </row>
    <row r="38" spans="1:18" ht="14.5" thickBot="1" x14ac:dyDescent="0.35">
      <c r="B38" s="58" t="s">
        <v>98</v>
      </c>
      <c r="C38" s="33"/>
      <c r="D38" s="18"/>
      <c r="E38" s="18"/>
      <c r="F38" s="18"/>
      <c r="G38" s="18"/>
      <c r="H38" s="19"/>
      <c r="I38" s="20"/>
      <c r="J38" s="20"/>
      <c r="K38" s="20"/>
      <c r="L38" s="20"/>
      <c r="M38" s="20"/>
      <c r="N38" s="20"/>
      <c r="O38" s="20"/>
      <c r="P38" s="20"/>
      <c r="Q38" s="20"/>
      <c r="R38" s="20"/>
    </row>
    <row r="39" spans="1:18" x14ac:dyDescent="0.3">
      <c r="I39" s="20"/>
      <c r="J39" s="20"/>
      <c r="K39" s="20"/>
      <c r="L39" s="20"/>
      <c r="M39" s="20"/>
      <c r="N39" s="20"/>
      <c r="O39" s="20"/>
      <c r="P39" s="20"/>
      <c r="Q39" s="20"/>
      <c r="R39" s="20"/>
    </row>
  </sheetData>
  <mergeCells count="66">
    <mergeCell ref="H16:K16"/>
    <mergeCell ref="M16:M17"/>
    <mergeCell ref="N16:N17"/>
    <mergeCell ref="O16:P16"/>
    <mergeCell ref="Q16:R16"/>
    <mergeCell ref="B2:R2"/>
    <mergeCell ref="B3:E3"/>
    <mergeCell ref="C9:C10"/>
    <mergeCell ref="A15:G15"/>
    <mergeCell ref="H15:R15"/>
    <mergeCell ref="M18:M20"/>
    <mergeCell ref="A17:A20"/>
    <mergeCell ref="B17:B20"/>
    <mergeCell ref="C17:C20"/>
    <mergeCell ref="E17:E20"/>
    <mergeCell ref="F17:F20"/>
    <mergeCell ref="G17:G20"/>
    <mergeCell ref="H18:H20"/>
    <mergeCell ref="I18:I20"/>
    <mergeCell ref="J18:J20"/>
    <mergeCell ref="K18:K20"/>
    <mergeCell ref="L18:L20"/>
    <mergeCell ref="A21:A23"/>
    <mergeCell ref="B21:B23"/>
    <mergeCell ref="C21:C23"/>
    <mergeCell ref="E21:E23"/>
    <mergeCell ref="F21:F23"/>
    <mergeCell ref="N18:N20"/>
    <mergeCell ref="O18:O20"/>
    <mergeCell ref="P18:P20"/>
    <mergeCell ref="Q18:Q20"/>
    <mergeCell ref="R18:R20"/>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D29:E29"/>
    <mergeCell ref="F29:H29"/>
    <mergeCell ref="D30:E30"/>
    <mergeCell ref="G30:H30"/>
    <mergeCell ref="B32:H32"/>
    <mergeCell ref="K24:K26"/>
    <mergeCell ref="M24:M26"/>
    <mergeCell ref="N21:N23"/>
    <mergeCell ref="N24:N26"/>
    <mergeCell ref="O21:O23"/>
    <mergeCell ref="O24:O26"/>
    <mergeCell ref="L21:L23"/>
    <mergeCell ref="P21:P23"/>
    <mergeCell ref="P24:P26"/>
    <mergeCell ref="Q21:Q23"/>
    <mergeCell ref="Q24:Q26"/>
    <mergeCell ref="R21:R23"/>
    <mergeCell ref="R24:R26"/>
  </mergeCells>
  <conditionalFormatting sqref="L18">
    <cfRule type="cellIs" dxfId="3"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dimension ref="A2:S39"/>
  <sheetViews>
    <sheetView zoomScale="80" zoomScaleNormal="80" zoomScalePageLayoutView="80" workbookViewId="0">
      <selection activeCell="D24" sqref="D24"/>
    </sheetView>
  </sheetViews>
  <sheetFormatPr baseColWidth="10" defaultColWidth="10.81640625" defaultRowHeight="14" x14ac:dyDescent="0.3"/>
  <cols>
    <col min="1" max="1" width="7" style="1" customWidth="1"/>
    <col min="2" max="2" width="22.453125" style="1" customWidth="1"/>
    <col min="3" max="3" width="36.7265625" style="1" customWidth="1"/>
    <col min="4" max="4" width="45.26953125" style="1" customWidth="1"/>
    <col min="5" max="5" width="22.7265625" style="1" customWidth="1"/>
    <col min="6" max="6" width="29.7265625" style="1" customWidth="1"/>
    <col min="7" max="7" width="15.1796875" style="1" customWidth="1"/>
    <col min="8" max="8" width="14.453125" style="1" customWidth="1"/>
    <col min="9" max="9" width="14" style="1" customWidth="1"/>
    <col min="10" max="10" width="13" style="1" customWidth="1"/>
    <col min="11" max="11" width="14.26953125" style="1" customWidth="1"/>
    <col min="12" max="13" width="15.453125" style="1" customWidth="1"/>
    <col min="14" max="14" width="45.7265625" style="1" customWidth="1"/>
    <col min="15" max="18" width="35.7265625" style="1" customWidth="1"/>
    <col min="19" max="16384" width="10.81640625" style="1"/>
  </cols>
  <sheetData>
    <row r="2" spans="1:19" x14ac:dyDescent="0.3">
      <c r="B2" s="222" t="s">
        <v>63</v>
      </c>
      <c r="C2" s="222"/>
      <c r="D2" s="222"/>
      <c r="E2" s="222"/>
      <c r="F2" s="296"/>
      <c r="G2" s="296"/>
      <c r="H2" s="296"/>
      <c r="I2" s="296"/>
      <c r="J2" s="296"/>
      <c r="K2" s="296"/>
      <c r="L2" s="296"/>
      <c r="M2" s="296"/>
      <c r="N2" s="296"/>
      <c r="O2" s="296"/>
      <c r="P2" s="296"/>
      <c r="Q2" s="296"/>
      <c r="R2" s="296"/>
    </row>
    <row r="3" spans="1:19" x14ac:dyDescent="0.3">
      <c r="B3" s="232" t="s">
        <v>1</v>
      </c>
      <c r="C3" s="232"/>
      <c r="D3" s="232"/>
      <c r="E3" s="232"/>
      <c r="F3" s="34"/>
      <c r="G3" s="34"/>
      <c r="H3" s="34"/>
      <c r="I3" s="34"/>
      <c r="J3" s="34"/>
      <c r="K3" s="34"/>
      <c r="L3" s="34"/>
      <c r="M3" s="34"/>
      <c r="N3" s="34"/>
      <c r="O3" s="34"/>
      <c r="P3" s="34"/>
      <c r="Q3" s="34"/>
      <c r="R3" s="34"/>
      <c r="S3" s="20"/>
    </row>
    <row r="4" spans="1:19" ht="27" customHeight="1" x14ac:dyDescent="0.3">
      <c r="C4" s="2" t="s">
        <v>2</v>
      </c>
      <c r="D4" s="5" t="str">
        <f>'Concertacion '!D4</f>
        <v xml:space="preserve">Departamento Administrativo de la Funcion Publica </v>
      </c>
      <c r="F4" s="20"/>
    </row>
    <row r="5" spans="1:19" x14ac:dyDescent="0.3">
      <c r="C5" s="2" t="s">
        <v>4</v>
      </c>
      <c r="D5" s="5" t="str">
        <f>'Concertacion '!D5</f>
        <v xml:space="preserve">Direccion de Empleo Publico </v>
      </c>
      <c r="F5" s="20"/>
    </row>
    <row r="6" spans="1:19" x14ac:dyDescent="0.3">
      <c r="C6" s="4" t="s">
        <v>6</v>
      </c>
      <c r="D6" s="5" t="str">
        <f>'Concertacion '!D6</f>
        <v>Alex Rios</v>
      </c>
      <c r="F6" s="20"/>
    </row>
    <row r="7" spans="1:19" x14ac:dyDescent="0.3">
      <c r="C7" s="4" t="s">
        <v>8</v>
      </c>
      <c r="D7" s="5" t="str">
        <f>'Concertacion '!D7</f>
        <v>Daniel Gomez</v>
      </c>
      <c r="F7" s="20"/>
    </row>
    <row r="8" spans="1:19" x14ac:dyDescent="0.3">
      <c r="C8" s="4" t="s">
        <v>64</v>
      </c>
      <c r="D8" s="6">
        <v>41715</v>
      </c>
      <c r="F8" s="21"/>
    </row>
    <row r="9" spans="1:19" x14ac:dyDescent="0.3">
      <c r="C9" s="226" t="s">
        <v>65</v>
      </c>
      <c r="D9" s="5" t="s">
        <v>66</v>
      </c>
      <c r="F9" s="20"/>
      <c r="G9" s="7"/>
    </row>
    <row r="10" spans="1:19" x14ac:dyDescent="0.3">
      <c r="C10" s="226"/>
      <c r="D10" s="5" t="s">
        <v>13</v>
      </c>
      <c r="F10" s="20"/>
    </row>
    <row r="11" spans="1:19" x14ac:dyDescent="0.3">
      <c r="C11" s="2" t="s">
        <v>67</v>
      </c>
      <c r="D11" s="5" t="s">
        <v>99</v>
      </c>
      <c r="F11" s="20"/>
    </row>
    <row r="12" spans="1:19" x14ac:dyDescent="0.3">
      <c r="C12" s="2"/>
      <c r="D12" s="5" t="s">
        <v>100</v>
      </c>
      <c r="F12" s="20"/>
    </row>
    <row r="13" spans="1:19" x14ac:dyDescent="0.3">
      <c r="D13" s="29"/>
      <c r="E13" s="20"/>
      <c r="F13" s="20"/>
    </row>
    <row r="14" spans="1:19" ht="14.5" thickBot="1" x14ac:dyDescent="0.35"/>
    <row r="15" spans="1:19" ht="14.5" thickBot="1" x14ac:dyDescent="0.35">
      <c r="A15" s="297" t="s">
        <v>14</v>
      </c>
      <c r="B15" s="298"/>
      <c r="C15" s="298"/>
      <c r="D15" s="298"/>
      <c r="E15" s="298"/>
      <c r="F15" s="298"/>
      <c r="G15" s="298"/>
      <c r="H15" s="299" t="s">
        <v>69</v>
      </c>
      <c r="I15" s="282"/>
      <c r="J15" s="282"/>
      <c r="K15" s="282"/>
      <c r="L15" s="282"/>
      <c r="M15" s="282"/>
      <c r="N15" s="282"/>
      <c r="O15" s="282"/>
      <c r="P15" s="282"/>
      <c r="Q15" s="282"/>
      <c r="R15" s="283"/>
    </row>
    <row r="16" spans="1:19" ht="28.5" customHeight="1" x14ac:dyDescent="0.3">
      <c r="A16" s="57" t="s">
        <v>17</v>
      </c>
      <c r="B16" s="57" t="s">
        <v>18</v>
      </c>
      <c r="C16" s="61" t="s">
        <v>19</v>
      </c>
      <c r="D16" s="57" t="s">
        <v>20</v>
      </c>
      <c r="E16" s="57" t="s">
        <v>70</v>
      </c>
      <c r="F16" s="57" t="s">
        <v>22</v>
      </c>
      <c r="G16" s="36" t="s">
        <v>23</v>
      </c>
      <c r="H16" s="300" t="s">
        <v>71</v>
      </c>
      <c r="I16" s="301"/>
      <c r="J16" s="301"/>
      <c r="K16" s="302"/>
      <c r="L16" s="57" t="s">
        <v>72</v>
      </c>
      <c r="M16" s="303" t="s">
        <v>73</v>
      </c>
      <c r="N16" s="305" t="s">
        <v>74</v>
      </c>
      <c r="O16" s="307" t="s">
        <v>75</v>
      </c>
      <c r="P16" s="308"/>
      <c r="Q16" s="300" t="s">
        <v>16</v>
      </c>
      <c r="R16" s="302"/>
    </row>
    <row r="17" spans="1:18" ht="30" customHeight="1" x14ac:dyDescent="0.3">
      <c r="A17" s="230" t="s">
        <v>26</v>
      </c>
      <c r="B17" s="231">
        <v>0.3</v>
      </c>
      <c r="C17" s="209" t="s">
        <v>27</v>
      </c>
      <c r="D17" s="10" t="s">
        <v>28</v>
      </c>
      <c r="E17" s="209">
        <v>4</v>
      </c>
      <c r="F17" s="209" t="s">
        <v>29</v>
      </c>
      <c r="G17" s="223" t="s">
        <v>30</v>
      </c>
      <c r="H17" s="54" t="s">
        <v>59</v>
      </c>
      <c r="I17" s="54" t="s">
        <v>60</v>
      </c>
      <c r="J17" s="54" t="s">
        <v>61</v>
      </c>
      <c r="K17" s="54" t="s">
        <v>76</v>
      </c>
      <c r="L17" s="9" t="s">
        <v>62</v>
      </c>
      <c r="M17" s="304"/>
      <c r="N17" s="306"/>
      <c r="O17" s="22" t="s">
        <v>77</v>
      </c>
      <c r="P17" s="22" t="s">
        <v>58</v>
      </c>
      <c r="Q17" s="22" t="s">
        <v>24</v>
      </c>
      <c r="R17" s="55" t="s">
        <v>25</v>
      </c>
    </row>
    <row r="18" spans="1:18" ht="45" customHeight="1" x14ac:dyDescent="0.3">
      <c r="A18" s="230"/>
      <c r="B18" s="230"/>
      <c r="C18" s="210"/>
      <c r="D18" s="11" t="s">
        <v>31</v>
      </c>
      <c r="E18" s="210"/>
      <c r="F18" s="210"/>
      <c r="G18" s="223"/>
      <c r="H18" s="284">
        <f>1/E17</f>
        <v>0.25</v>
      </c>
      <c r="I18" s="284">
        <f>+'Seguimiento 2'!I18:I20</f>
        <v>0.25</v>
      </c>
      <c r="J18" s="284">
        <f>2/E17</f>
        <v>0.5</v>
      </c>
      <c r="K18" s="284"/>
      <c r="L18" s="290">
        <f>+H18+I18+J18</f>
        <v>1</v>
      </c>
      <c r="M18" s="290">
        <f>4*B17/E17</f>
        <v>0.3</v>
      </c>
      <c r="N18" s="287" t="s">
        <v>78</v>
      </c>
      <c r="O18" s="287" t="s">
        <v>79</v>
      </c>
      <c r="P18" s="209" t="s">
        <v>80</v>
      </c>
      <c r="Q18" s="287" t="s">
        <v>81</v>
      </c>
      <c r="R18" s="209"/>
    </row>
    <row r="19" spans="1:18" ht="35.25" customHeight="1" x14ac:dyDescent="0.3">
      <c r="A19" s="230"/>
      <c r="B19" s="230"/>
      <c r="C19" s="210"/>
      <c r="D19" s="11" t="s">
        <v>32</v>
      </c>
      <c r="E19" s="210"/>
      <c r="F19" s="210"/>
      <c r="G19" s="223"/>
      <c r="H19" s="285"/>
      <c r="I19" s="285"/>
      <c r="J19" s="285"/>
      <c r="K19" s="285"/>
      <c r="L19" s="291"/>
      <c r="M19" s="291"/>
      <c r="N19" s="288"/>
      <c r="O19" s="288"/>
      <c r="P19" s="210"/>
      <c r="Q19" s="288"/>
      <c r="R19" s="210"/>
    </row>
    <row r="20" spans="1:18" ht="39.75" customHeight="1" x14ac:dyDescent="0.3">
      <c r="A20" s="230"/>
      <c r="B20" s="230"/>
      <c r="C20" s="211"/>
      <c r="D20" s="11" t="s">
        <v>33</v>
      </c>
      <c r="E20" s="211"/>
      <c r="F20" s="211"/>
      <c r="G20" s="223"/>
      <c r="H20" s="286"/>
      <c r="I20" s="286"/>
      <c r="J20" s="286"/>
      <c r="K20" s="286"/>
      <c r="L20" s="292"/>
      <c r="M20" s="292"/>
      <c r="N20" s="289"/>
      <c r="O20" s="289"/>
      <c r="P20" s="211"/>
      <c r="Q20" s="289"/>
      <c r="R20" s="211"/>
    </row>
    <row r="21" spans="1:18" ht="56.25" customHeight="1" x14ac:dyDescent="0.3">
      <c r="A21" s="219" t="s">
        <v>34</v>
      </c>
      <c r="B21" s="216">
        <v>0.4</v>
      </c>
      <c r="C21" s="209" t="s">
        <v>35</v>
      </c>
      <c r="D21" s="11" t="s">
        <v>82</v>
      </c>
      <c r="E21" s="209">
        <v>20</v>
      </c>
      <c r="F21" s="209" t="s">
        <v>37</v>
      </c>
      <c r="G21" s="209" t="s">
        <v>83</v>
      </c>
      <c r="H21" s="284">
        <f>7/25</f>
        <v>0.28000000000000003</v>
      </c>
      <c r="I21" s="275">
        <f>+'Seguimiento 2'!I21:I23</f>
        <v>0.35</v>
      </c>
      <c r="J21" s="284">
        <f>5/E21</f>
        <v>0.25</v>
      </c>
      <c r="K21" s="209"/>
      <c r="L21" s="275">
        <f>+H21+I21+J21+K21</f>
        <v>0.88</v>
      </c>
      <c r="M21" s="275">
        <f>+L21*B21</f>
        <v>0.35200000000000004</v>
      </c>
      <c r="N21" s="209"/>
      <c r="O21" s="209"/>
      <c r="P21" s="209"/>
      <c r="Q21" s="209"/>
      <c r="R21" s="209"/>
    </row>
    <row r="22" spans="1:18" ht="47.25" customHeight="1" x14ac:dyDescent="0.3">
      <c r="A22" s="220"/>
      <c r="B22" s="217"/>
      <c r="C22" s="210"/>
      <c r="D22" s="11" t="s">
        <v>39</v>
      </c>
      <c r="E22" s="210"/>
      <c r="F22" s="210"/>
      <c r="G22" s="210"/>
      <c r="H22" s="285"/>
      <c r="I22" s="210"/>
      <c r="J22" s="285"/>
      <c r="K22" s="210"/>
      <c r="L22" s="276"/>
      <c r="M22" s="276"/>
      <c r="N22" s="210"/>
      <c r="O22" s="210"/>
      <c r="P22" s="210"/>
      <c r="Q22" s="210"/>
      <c r="R22" s="210"/>
    </row>
    <row r="23" spans="1:18" ht="57" customHeight="1" x14ac:dyDescent="0.3">
      <c r="A23" s="221"/>
      <c r="B23" s="218"/>
      <c r="C23" s="211"/>
      <c r="D23" s="11" t="s">
        <v>41</v>
      </c>
      <c r="E23" s="210"/>
      <c r="F23" s="211"/>
      <c r="G23" s="211"/>
      <c r="H23" s="286"/>
      <c r="I23" s="211"/>
      <c r="J23" s="286"/>
      <c r="K23" s="211"/>
      <c r="L23" s="277"/>
      <c r="M23" s="277"/>
      <c r="N23" s="211"/>
      <c r="O23" s="211"/>
      <c r="P23" s="211"/>
      <c r="Q23" s="211"/>
      <c r="R23" s="211"/>
    </row>
    <row r="24" spans="1:18" ht="55.5" customHeight="1" x14ac:dyDescent="0.3">
      <c r="A24" s="219" t="s">
        <v>43</v>
      </c>
      <c r="B24" s="216">
        <v>0.3</v>
      </c>
      <c r="C24" s="209" t="s">
        <v>44</v>
      </c>
      <c r="D24" s="11" t="s">
        <v>45</v>
      </c>
      <c r="E24" s="209">
        <v>15</v>
      </c>
      <c r="F24" s="209" t="s">
        <v>29</v>
      </c>
      <c r="G24" s="209" t="s">
        <v>42</v>
      </c>
      <c r="H24" s="284">
        <f>3/30</f>
        <v>0.1</v>
      </c>
      <c r="I24" s="275">
        <f>+'Seguimiento 2'!I24:I26</f>
        <v>0.33333333333333331</v>
      </c>
      <c r="J24" s="284">
        <f>6/E24</f>
        <v>0.4</v>
      </c>
      <c r="K24" s="209"/>
      <c r="L24" s="275">
        <f>+H24+I24+J24+K24</f>
        <v>0.83333333333333337</v>
      </c>
      <c r="M24" s="275">
        <f>14*B24/E24</f>
        <v>0.28000000000000003</v>
      </c>
      <c r="N24" s="209"/>
      <c r="O24" s="209"/>
      <c r="P24" s="209"/>
      <c r="Q24" s="209"/>
      <c r="R24" s="209"/>
    </row>
    <row r="25" spans="1:18" ht="39.75" customHeight="1" x14ac:dyDescent="0.3">
      <c r="A25" s="220"/>
      <c r="B25" s="217"/>
      <c r="C25" s="210"/>
      <c r="D25" s="11" t="s">
        <v>46</v>
      </c>
      <c r="E25" s="210"/>
      <c r="F25" s="210"/>
      <c r="G25" s="210"/>
      <c r="H25" s="285"/>
      <c r="I25" s="210"/>
      <c r="J25" s="285"/>
      <c r="K25" s="210"/>
      <c r="L25" s="276"/>
      <c r="M25" s="276"/>
      <c r="N25" s="210"/>
      <c r="O25" s="210"/>
      <c r="P25" s="210"/>
      <c r="Q25" s="210"/>
      <c r="R25" s="210"/>
    </row>
    <row r="26" spans="1:18" ht="39" customHeight="1" x14ac:dyDescent="0.3">
      <c r="A26" s="221"/>
      <c r="B26" s="218"/>
      <c r="C26" s="211"/>
      <c r="D26" s="11" t="s">
        <v>47</v>
      </c>
      <c r="E26" s="211"/>
      <c r="F26" s="211"/>
      <c r="G26" s="211"/>
      <c r="H26" s="286"/>
      <c r="I26" s="211"/>
      <c r="J26" s="286"/>
      <c r="K26" s="211"/>
      <c r="L26" s="277"/>
      <c r="M26" s="277"/>
      <c r="N26" s="211"/>
      <c r="O26" s="211"/>
      <c r="P26" s="211"/>
      <c r="Q26" s="211"/>
      <c r="R26" s="211"/>
    </row>
    <row r="27" spans="1:18" ht="33.75" customHeight="1" x14ac:dyDescent="0.3">
      <c r="A27" s="55" t="s">
        <v>48</v>
      </c>
      <c r="B27" s="56">
        <f>SUM(B17:B26)</f>
        <v>1</v>
      </c>
      <c r="C27" s="56"/>
      <c r="D27" s="5"/>
      <c r="E27" s="5"/>
      <c r="F27" s="5"/>
      <c r="G27" s="11"/>
      <c r="H27" s="56">
        <f>SUM(H18:H26)</f>
        <v>0.63</v>
      </c>
      <c r="I27" s="56">
        <f>SUM(I18:I26)</f>
        <v>0.93333333333333335</v>
      </c>
      <c r="J27" s="56">
        <f>SUM(J18:J26)</f>
        <v>1.1499999999999999</v>
      </c>
      <c r="K27" s="5"/>
      <c r="L27" s="23">
        <f>SUM(L18:L26)/3</f>
        <v>0.9044444444444445</v>
      </c>
      <c r="M27" s="23">
        <f>SUM(M18:M26)</f>
        <v>0.93200000000000005</v>
      </c>
      <c r="N27" s="5"/>
      <c r="O27" s="5"/>
      <c r="P27" s="5"/>
      <c r="Q27" s="5"/>
      <c r="R27" s="5"/>
    </row>
    <row r="28" spans="1:18" ht="29.25" customHeight="1" thickBot="1" x14ac:dyDescent="0.35">
      <c r="A28" s="13"/>
    </row>
    <row r="29" spans="1:18" ht="20.25" customHeight="1" x14ac:dyDescent="0.3">
      <c r="A29" s="13"/>
      <c r="D29" s="204"/>
      <c r="E29" s="205"/>
      <c r="F29" s="278"/>
      <c r="G29" s="279"/>
      <c r="H29" s="280"/>
      <c r="I29" s="24"/>
      <c r="J29" s="24"/>
      <c r="K29" s="24"/>
      <c r="L29" s="24"/>
      <c r="M29" s="24"/>
      <c r="N29" s="24"/>
      <c r="O29" s="24"/>
      <c r="P29" s="24"/>
      <c r="Q29" s="24"/>
      <c r="R29" s="24"/>
    </row>
    <row r="30" spans="1:18" ht="14.5" thickBot="1" x14ac:dyDescent="0.35">
      <c r="A30" s="13"/>
      <c r="D30" s="202" t="s">
        <v>49</v>
      </c>
      <c r="E30" s="203"/>
      <c r="F30" s="59"/>
      <c r="G30" s="203" t="s">
        <v>50</v>
      </c>
      <c r="H30" s="206"/>
      <c r="I30" s="25"/>
      <c r="J30" s="25"/>
      <c r="K30" s="25"/>
      <c r="L30" s="25"/>
      <c r="M30" s="25"/>
      <c r="N30" s="25"/>
      <c r="O30" s="25"/>
      <c r="P30" s="25"/>
      <c r="Q30" s="25"/>
      <c r="R30" s="25"/>
    </row>
    <row r="31" spans="1:18" ht="14.5" thickBot="1" x14ac:dyDescent="0.35">
      <c r="A31" s="13"/>
    </row>
    <row r="32" spans="1:18" ht="14.5" thickBot="1" x14ac:dyDescent="0.35">
      <c r="A32" s="13"/>
      <c r="B32" s="281" t="s">
        <v>84</v>
      </c>
      <c r="C32" s="282"/>
      <c r="D32" s="282"/>
      <c r="E32" s="282"/>
      <c r="F32" s="282"/>
      <c r="G32" s="282"/>
      <c r="H32" s="283"/>
      <c r="I32" s="34"/>
      <c r="J32" s="34"/>
      <c r="K32" s="34"/>
      <c r="L32" s="34"/>
      <c r="M32" s="34"/>
      <c r="N32" s="34"/>
      <c r="O32" s="34"/>
      <c r="P32" s="34"/>
      <c r="Q32" s="34"/>
      <c r="R32" s="34"/>
    </row>
    <row r="33" spans="1:18" ht="42" x14ac:dyDescent="0.3">
      <c r="A33" s="13"/>
      <c r="B33" s="14" t="s">
        <v>85</v>
      </c>
      <c r="C33" s="30" t="s">
        <v>86</v>
      </c>
      <c r="D33" s="15" t="s">
        <v>87</v>
      </c>
      <c r="E33" s="15" t="s">
        <v>88</v>
      </c>
      <c r="F33" s="15" t="s">
        <v>89</v>
      </c>
      <c r="G33" s="61" t="s">
        <v>90</v>
      </c>
      <c r="H33" s="61" t="s">
        <v>91</v>
      </c>
      <c r="I33" s="25"/>
      <c r="J33" s="25"/>
      <c r="K33" s="25"/>
      <c r="L33" s="25"/>
      <c r="M33" s="25"/>
      <c r="N33" s="25"/>
      <c r="O33" s="25"/>
      <c r="P33" s="25"/>
      <c r="Q33" s="25"/>
      <c r="R33" s="25"/>
    </row>
    <row r="34" spans="1:18" ht="84" x14ac:dyDescent="0.3">
      <c r="B34" s="26" t="s">
        <v>54</v>
      </c>
      <c r="C34" s="11" t="s">
        <v>92</v>
      </c>
      <c r="D34" s="11" t="s">
        <v>93</v>
      </c>
      <c r="E34" s="16">
        <v>41807</v>
      </c>
      <c r="F34" s="11" t="s">
        <v>94</v>
      </c>
      <c r="G34" s="20"/>
      <c r="H34" s="17"/>
      <c r="I34" s="20"/>
      <c r="J34" s="20"/>
      <c r="K34" s="20"/>
      <c r="L34" s="20"/>
      <c r="M34" s="20"/>
      <c r="N34" s="20"/>
      <c r="O34" s="20"/>
      <c r="P34" s="20"/>
      <c r="Q34" s="20"/>
      <c r="R34" s="20"/>
    </row>
    <row r="35" spans="1:18" ht="28" x14ac:dyDescent="0.3">
      <c r="B35" s="27" t="s">
        <v>95</v>
      </c>
      <c r="C35" s="31"/>
      <c r="D35" s="5"/>
      <c r="E35" s="5"/>
      <c r="F35" s="5"/>
      <c r="G35" s="5"/>
      <c r="H35" s="17"/>
      <c r="I35" s="20"/>
      <c r="J35" s="20"/>
      <c r="K35" s="20"/>
      <c r="L35" s="20"/>
      <c r="M35" s="20"/>
      <c r="N35" s="20"/>
      <c r="O35" s="20"/>
      <c r="P35" s="20"/>
      <c r="Q35" s="20"/>
      <c r="R35" s="20"/>
    </row>
    <row r="36" spans="1:18" x14ac:dyDescent="0.3">
      <c r="B36" s="28" t="s">
        <v>96</v>
      </c>
      <c r="C36" s="32"/>
      <c r="D36" s="5"/>
      <c r="E36" s="5"/>
      <c r="F36" s="5"/>
      <c r="G36" s="5"/>
      <c r="H36" s="17"/>
      <c r="I36" s="20"/>
      <c r="J36" s="20"/>
      <c r="K36" s="20"/>
      <c r="L36" s="20"/>
      <c r="M36" s="20"/>
      <c r="N36" s="20"/>
      <c r="O36" s="20"/>
      <c r="P36" s="20"/>
      <c r="Q36" s="20"/>
      <c r="R36" s="20"/>
    </row>
    <row r="37" spans="1:18" x14ac:dyDescent="0.3">
      <c r="B37" s="28" t="s">
        <v>97</v>
      </c>
      <c r="C37" s="32"/>
      <c r="D37" s="5"/>
      <c r="E37" s="5"/>
      <c r="F37" s="5"/>
      <c r="G37" s="5"/>
      <c r="H37" s="17"/>
      <c r="I37" s="20"/>
      <c r="J37" s="20"/>
      <c r="K37" s="20"/>
      <c r="L37" s="20"/>
      <c r="M37" s="20"/>
      <c r="N37" s="20"/>
      <c r="O37" s="20"/>
      <c r="P37" s="20"/>
      <c r="Q37" s="20"/>
      <c r="R37" s="20"/>
    </row>
    <row r="38" spans="1:18" ht="14.5" thickBot="1" x14ac:dyDescent="0.35">
      <c r="B38" s="58" t="s">
        <v>98</v>
      </c>
      <c r="C38" s="33"/>
      <c r="D38" s="18"/>
      <c r="E38" s="18"/>
      <c r="F38" s="18"/>
      <c r="G38" s="18"/>
      <c r="H38" s="19"/>
      <c r="I38" s="20"/>
      <c r="J38" s="20"/>
      <c r="K38" s="20"/>
      <c r="L38" s="20"/>
      <c r="M38" s="20"/>
      <c r="N38" s="20"/>
      <c r="O38" s="20"/>
      <c r="P38" s="20"/>
      <c r="Q38" s="20"/>
      <c r="R38" s="20"/>
    </row>
    <row r="39" spans="1:18" x14ac:dyDescent="0.3">
      <c r="I39" s="20"/>
      <c r="J39" s="20"/>
      <c r="K39" s="20"/>
      <c r="L39" s="20"/>
      <c r="M39" s="20"/>
      <c r="N39" s="20"/>
      <c r="O39" s="20"/>
      <c r="P39" s="20"/>
      <c r="Q39" s="20"/>
      <c r="R39" s="20"/>
    </row>
  </sheetData>
  <mergeCells count="66">
    <mergeCell ref="H16:K16"/>
    <mergeCell ref="M16:M17"/>
    <mergeCell ref="N16:N17"/>
    <mergeCell ref="O16:P16"/>
    <mergeCell ref="Q16:R16"/>
    <mergeCell ref="B2:R2"/>
    <mergeCell ref="B3:E3"/>
    <mergeCell ref="C9:C10"/>
    <mergeCell ref="A15:G15"/>
    <mergeCell ref="H15:R15"/>
    <mergeCell ref="M18:M20"/>
    <mergeCell ref="A17:A20"/>
    <mergeCell ref="B17:B20"/>
    <mergeCell ref="C17:C20"/>
    <mergeCell ref="E17:E20"/>
    <mergeCell ref="F17:F20"/>
    <mergeCell ref="G17:G20"/>
    <mergeCell ref="H18:H20"/>
    <mergeCell ref="I18:I20"/>
    <mergeCell ref="J18:J20"/>
    <mergeCell ref="K18:K20"/>
    <mergeCell ref="L18:L20"/>
    <mergeCell ref="A21:A23"/>
    <mergeCell ref="B21:B23"/>
    <mergeCell ref="C21:C23"/>
    <mergeCell ref="E21:E23"/>
    <mergeCell ref="F21:F23"/>
    <mergeCell ref="N18:N20"/>
    <mergeCell ref="O18:O20"/>
    <mergeCell ref="P18:P20"/>
    <mergeCell ref="Q18:Q20"/>
    <mergeCell ref="R18:R20"/>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D29:E29"/>
    <mergeCell ref="F29:H29"/>
    <mergeCell ref="D30:E30"/>
    <mergeCell ref="G30:H30"/>
    <mergeCell ref="B32:H32"/>
    <mergeCell ref="K24:K26"/>
    <mergeCell ref="M24:M26"/>
    <mergeCell ref="N21:N23"/>
    <mergeCell ref="N24:N26"/>
    <mergeCell ref="O21:O23"/>
    <mergeCell ref="O24:O26"/>
    <mergeCell ref="L21:L23"/>
    <mergeCell ref="P21:P23"/>
    <mergeCell ref="Q21:Q23"/>
    <mergeCell ref="P24:P26"/>
    <mergeCell ref="Q24:Q26"/>
    <mergeCell ref="R24:R26"/>
    <mergeCell ref="R21:R23"/>
  </mergeCells>
  <conditionalFormatting sqref="L18">
    <cfRule type="cellIs" dxfId="2"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dimension ref="A2:S39"/>
  <sheetViews>
    <sheetView topLeftCell="E10" zoomScale="80" zoomScaleNormal="80" zoomScalePageLayoutView="80" workbookViewId="0">
      <selection activeCell="A15" sqref="A15:G15"/>
    </sheetView>
  </sheetViews>
  <sheetFormatPr baseColWidth="10" defaultColWidth="10.81640625" defaultRowHeight="14" x14ac:dyDescent="0.3"/>
  <cols>
    <col min="1" max="1" width="7" style="1" customWidth="1"/>
    <col min="2" max="2" width="22.453125" style="1" customWidth="1"/>
    <col min="3" max="3" width="36.7265625" style="1" customWidth="1"/>
    <col min="4" max="4" width="45.26953125" style="1" customWidth="1"/>
    <col min="5" max="5" width="22.7265625" style="1" customWidth="1"/>
    <col min="6" max="6" width="29.7265625" style="1" customWidth="1"/>
    <col min="7" max="7" width="15.1796875" style="1" customWidth="1"/>
    <col min="8" max="8" width="14.453125" style="1" customWidth="1"/>
    <col min="9" max="9" width="14.81640625" style="1" customWidth="1"/>
    <col min="10" max="10" width="13" style="1" customWidth="1"/>
    <col min="11" max="11" width="13.453125" style="1" customWidth="1"/>
    <col min="12" max="13" width="15.453125" style="1" customWidth="1"/>
    <col min="14" max="14" width="45.7265625" style="1" customWidth="1"/>
    <col min="15" max="18" width="35.7265625" style="1" customWidth="1"/>
    <col min="19" max="16384" width="10.81640625" style="1"/>
  </cols>
  <sheetData>
    <row r="2" spans="1:19" x14ac:dyDescent="0.3">
      <c r="B2" s="222" t="s">
        <v>63</v>
      </c>
      <c r="C2" s="222"/>
      <c r="D2" s="222"/>
      <c r="E2" s="222"/>
      <c r="F2" s="296"/>
      <c r="G2" s="296"/>
      <c r="H2" s="296"/>
      <c r="I2" s="296"/>
      <c r="J2" s="296"/>
      <c r="K2" s="296"/>
      <c r="L2" s="296"/>
      <c r="M2" s="296"/>
      <c r="N2" s="296"/>
      <c r="O2" s="296"/>
      <c r="P2" s="296"/>
      <c r="Q2" s="296"/>
      <c r="R2" s="296"/>
    </row>
    <row r="3" spans="1:19" x14ac:dyDescent="0.3">
      <c r="B3" s="232" t="s">
        <v>1</v>
      </c>
      <c r="C3" s="232"/>
      <c r="D3" s="232"/>
      <c r="E3" s="232"/>
      <c r="F3" s="34"/>
      <c r="G3" s="34"/>
      <c r="H3" s="34"/>
      <c r="I3" s="34"/>
      <c r="J3" s="34"/>
      <c r="K3" s="34"/>
      <c r="L3" s="34"/>
      <c r="M3" s="34"/>
      <c r="N3" s="34"/>
      <c r="O3" s="34"/>
      <c r="P3" s="34"/>
      <c r="Q3" s="34"/>
      <c r="R3" s="34"/>
      <c r="S3" s="20"/>
    </row>
    <row r="4" spans="1:19" ht="27" customHeight="1" x14ac:dyDescent="0.3">
      <c r="C4" s="2" t="s">
        <v>2</v>
      </c>
      <c r="D4" s="5" t="str">
        <f>'Concertacion '!D4</f>
        <v xml:space="preserve">Departamento Administrativo de la Funcion Publica </v>
      </c>
      <c r="F4" s="20"/>
    </row>
    <row r="5" spans="1:19" x14ac:dyDescent="0.3">
      <c r="C5" s="2" t="s">
        <v>4</v>
      </c>
      <c r="D5" s="5" t="str">
        <f>'Concertacion '!D5</f>
        <v xml:space="preserve">Direccion de Empleo Publico </v>
      </c>
      <c r="F5" s="20"/>
    </row>
    <row r="6" spans="1:19" x14ac:dyDescent="0.3">
      <c r="C6" s="4" t="s">
        <v>6</v>
      </c>
      <c r="D6" s="5" t="str">
        <f>'Concertacion '!D6</f>
        <v>Alex Rios</v>
      </c>
      <c r="F6" s="20"/>
    </row>
    <row r="7" spans="1:19" x14ac:dyDescent="0.3">
      <c r="C7" s="4" t="s">
        <v>8</v>
      </c>
      <c r="D7" s="5" t="str">
        <f>'Concertacion '!D7</f>
        <v>Daniel Gomez</v>
      </c>
      <c r="F7" s="20"/>
    </row>
    <row r="8" spans="1:19" x14ac:dyDescent="0.3">
      <c r="C8" s="4" t="s">
        <v>64</v>
      </c>
      <c r="D8" s="6">
        <v>41715</v>
      </c>
      <c r="F8" s="21"/>
    </row>
    <row r="9" spans="1:19" x14ac:dyDescent="0.3">
      <c r="C9" s="226" t="s">
        <v>65</v>
      </c>
      <c r="D9" s="5" t="s">
        <v>66</v>
      </c>
      <c r="F9" s="20"/>
      <c r="G9" s="7"/>
    </row>
    <row r="10" spans="1:19" x14ac:dyDescent="0.3">
      <c r="C10" s="226"/>
      <c r="D10" s="5" t="s">
        <v>13</v>
      </c>
      <c r="F10" s="20"/>
    </row>
    <row r="11" spans="1:19" x14ac:dyDescent="0.3">
      <c r="C11" s="2" t="s">
        <v>67</v>
      </c>
      <c r="D11" s="5" t="s">
        <v>101</v>
      </c>
      <c r="F11" s="20"/>
    </row>
    <row r="12" spans="1:19" x14ac:dyDescent="0.3">
      <c r="C12" s="2"/>
      <c r="D12" s="5" t="s">
        <v>13</v>
      </c>
      <c r="F12" s="20"/>
    </row>
    <row r="13" spans="1:19" x14ac:dyDescent="0.3">
      <c r="D13" s="29"/>
      <c r="E13" s="20"/>
      <c r="F13" s="20"/>
    </row>
    <row r="14" spans="1:19" ht="14.5" thickBot="1" x14ac:dyDescent="0.35"/>
    <row r="15" spans="1:19" ht="14.5" thickBot="1" x14ac:dyDescent="0.35">
      <c r="A15" s="297" t="s">
        <v>14</v>
      </c>
      <c r="B15" s="298"/>
      <c r="C15" s="298"/>
      <c r="D15" s="298"/>
      <c r="E15" s="298"/>
      <c r="F15" s="298"/>
      <c r="G15" s="298"/>
      <c r="H15" s="299" t="s">
        <v>69</v>
      </c>
      <c r="I15" s="282"/>
      <c r="J15" s="282"/>
      <c r="K15" s="282"/>
      <c r="L15" s="282"/>
      <c r="M15" s="282"/>
      <c r="N15" s="282"/>
      <c r="O15" s="282"/>
      <c r="P15" s="282"/>
      <c r="Q15" s="282"/>
      <c r="R15" s="283"/>
    </row>
    <row r="16" spans="1:19" ht="28.5" customHeight="1" x14ac:dyDescent="0.3">
      <c r="A16" s="57" t="s">
        <v>17</v>
      </c>
      <c r="B16" s="57" t="s">
        <v>18</v>
      </c>
      <c r="C16" s="61" t="s">
        <v>19</v>
      </c>
      <c r="D16" s="57" t="s">
        <v>20</v>
      </c>
      <c r="E16" s="57" t="s">
        <v>70</v>
      </c>
      <c r="F16" s="57" t="s">
        <v>22</v>
      </c>
      <c r="G16" s="36" t="s">
        <v>23</v>
      </c>
      <c r="H16" s="300" t="s">
        <v>71</v>
      </c>
      <c r="I16" s="301"/>
      <c r="J16" s="301"/>
      <c r="K16" s="302"/>
      <c r="L16" s="57" t="s">
        <v>72</v>
      </c>
      <c r="M16" s="303" t="s">
        <v>73</v>
      </c>
      <c r="N16" s="305" t="s">
        <v>74</v>
      </c>
      <c r="O16" s="307" t="s">
        <v>75</v>
      </c>
      <c r="P16" s="308"/>
      <c r="Q16" s="300" t="s">
        <v>16</v>
      </c>
      <c r="R16" s="302"/>
    </row>
    <row r="17" spans="1:18" ht="30" customHeight="1" x14ac:dyDescent="0.3">
      <c r="A17" s="230" t="s">
        <v>26</v>
      </c>
      <c r="B17" s="231">
        <v>0.3</v>
      </c>
      <c r="C17" s="209" t="s">
        <v>27</v>
      </c>
      <c r="D17" s="10" t="s">
        <v>28</v>
      </c>
      <c r="E17" s="209">
        <v>4</v>
      </c>
      <c r="F17" s="209" t="s">
        <v>29</v>
      </c>
      <c r="G17" s="223" t="s">
        <v>30</v>
      </c>
      <c r="H17" s="54" t="s">
        <v>59</v>
      </c>
      <c r="I17" s="54" t="s">
        <v>60</v>
      </c>
      <c r="J17" s="54" t="s">
        <v>61</v>
      </c>
      <c r="K17" s="54" t="s">
        <v>76</v>
      </c>
      <c r="L17" s="9" t="s">
        <v>62</v>
      </c>
      <c r="M17" s="304"/>
      <c r="N17" s="306"/>
      <c r="O17" s="22" t="s">
        <v>77</v>
      </c>
      <c r="P17" s="22" t="s">
        <v>58</v>
      </c>
      <c r="Q17" s="22" t="s">
        <v>24</v>
      </c>
      <c r="R17" s="55" t="s">
        <v>25</v>
      </c>
    </row>
    <row r="18" spans="1:18" ht="45" customHeight="1" x14ac:dyDescent="0.3">
      <c r="A18" s="230"/>
      <c r="B18" s="230"/>
      <c r="C18" s="210"/>
      <c r="D18" s="11" t="s">
        <v>31</v>
      </c>
      <c r="E18" s="210"/>
      <c r="F18" s="210"/>
      <c r="G18" s="223"/>
      <c r="H18" s="284">
        <f>1/E17</f>
        <v>0.25</v>
      </c>
      <c r="I18" s="284">
        <f>+'Seguimiento 2'!I18:I20</f>
        <v>0.25</v>
      </c>
      <c r="J18" s="284">
        <f>+'Seguimiento 3'!J18:J20</f>
        <v>0.5</v>
      </c>
      <c r="K18" s="284">
        <v>0</v>
      </c>
      <c r="L18" s="290">
        <f>+H18+I18+J18+K18</f>
        <v>1</v>
      </c>
      <c r="M18" s="290">
        <f>4*B17/E17</f>
        <v>0.3</v>
      </c>
      <c r="N18" s="287" t="s">
        <v>78</v>
      </c>
      <c r="O18" s="287" t="s">
        <v>79</v>
      </c>
      <c r="P18" s="209" t="s">
        <v>80</v>
      </c>
      <c r="Q18" s="287" t="s">
        <v>81</v>
      </c>
      <c r="R18" s="209"/>
    </row>
    <row r="19" spans="1:18" ht="35.25" customHeight="1" x14ac:dyDescent="0.3">
      <c r="A19" s="230"/>
      <c r="B19" s="230"/>
      <c r="C19" s="210"/>
      <c r="D19" s="11" t="s">
        <v>32</v>
      </c>
      <c r="E19" s="210"/>
      <c r="F19" s="210"/>
      <c r="G19" s="223"/>
      <c r="H19" s="285"/>
      <c r="I19" s="285"/>
      <c r="J19" s="285"/>
      <c r="K19" s="285"/>
      <c r="L19" s="291"/>
      <c r="M19" s="291"/>
      <c r="N19" s="288"/>
      <c r="O19" s="288"/>
      <c r="P19" s="210"/>
      <c r="Q19" s="288"/>
      <c r="R19" s="210"/>
    </row>
    <row r="20" spans="1:18" ht="39.75" customHeight="1" x14ac:dyDescent="0.3">
      <c r="A20" s="230"/>
      <c r="B20" s="230"/>
      <c r="C20" s="211"/>
      <c r="D20" s="11" t="s">
        <v>33</v>
      </c>
      <c r="E20" s="211"/>
      <c r="F20" s="211"/>
      <c r="G20" s="223"/>
      <c r="H20" s="286"/>
      <c r="I20" s="286"/>
      <c r="J20" s="286"/>
      <c r="K20" s="286"/>
      <c r="L20" s="292"/>
      <c r="M20" s="292"/>
      <c r="N20" s="289"/>
      <c r="O20" s="289"/>
      <c r="P20" s="211"/>
      <c r="Q20" s="289"/>
      <c r="R20" s="211"/>
    </row>
    <row r="21" spans="1:18" ht="56.25" customHeight="1" x14ac:dyDescent="0.3">
      <c r="A21" s="219" t="s">
        <v>34</v>
      </c>
      <c r="B21" s="216">
        <v>0.4</v>
      </c>
      <c r="C21" s="209" t="s">
        <v>35</v>
      </c>
      <c r="D21" s="11" t="s">
        <v>82</v>
      </c>
      <c r="E21" s="209">
        <v>20</v>
      </c>
      <c r="F21" s="209" t="s">
        <v>37</v>
      </c>
      <c r="G21" s="209" t="s">
        <v>83</v>
      </c>
      <c r="H21" s="284">
        <f>7/25</f>
        <v>0.28000000000000003</v>
      </c>
      <c r="I21" s="275">
        <f>+'Seguimiento 2'!I21:I23</f>
        <v>0.35</v>
      </c>
      <c r="J21" s="275">
        <f>+'Seguimiento 3'!J21:J23</f>
        <v>0.25</v>
      </c>
      <c r="K21" s="284">
        <f>8/E21</f>
        <v>0.4</v>
      </c>
      <c r="L21" s="275">
        <f>+H21+I21+J21+K21</f>
        <v>1.28</v>
      </c>
      <c r="M21" s="275">
        <f>22*B21/E21</f>
        <v>0.44000000000000006</v>
      </c>
      <c r="N21" s="209"/>
      <c r="O21" s="209"/>
      <c r="P21" s="209"/>
      <c r="Q21" s="209"/>
      <c r="R21" s="213"/>
    </row>
    <row r="22" spans="1:18" ht="47.25" customHeight="1" x14ac:dyDescent="0.3">
      <c r="A22" s="220"/>
      <c r="B22" s="217"/>
      <c r="C22" s="210"/>
      <c r="D22" s="11" t="s">
        <v>39</v>
      </c>
      <c r="E22" s="210"/>
      <c r="F22" s="210"/>
      <c r="G22" s="210"/>
      <c r="H22" s="285"/>
      <c r="I22" s="210"/>
      <c r="J22" s="210"/>
      <c r="K22" s="285"/>
      <c r="L22" s="276"/>
      <c r="M22" s="276"/>
      <c r="N22" s="210"/>
      <c r="O22" s="210"/>
      <c r="P22" s="210"/>
      <c r="Q22" s="210"/>
      <c r="R22" s="214"/>
    </row>
    <row r="23" spans="1:18" ht="57" customHeight="1" x14ac:dyDescent="0.3">
      <c r="A23" s="221"/>
      <c r="B23" s="218"/>
      <c r="C23" s="211"/>
      <c r="D23" s="11" t="s">
        <v>41</v>
      </c>
      <c r="E23" s="210"/>
      <c r="F23" s="211"/>
      <c r="G23" s="211"/>
      <c r="H23" s="286"/>
      <c r="I23" s="211"/>
      <c r="J23" s="211"/>
      <c r="K23" s="286"/>
      <c r="L23" s="277"/>
      <c r="M23" s="277"/>
      <c r="N23" s="211"/>
      <c r="O23" s="211"/>
      <c r="P23" s="211"/>
      <c r="Q23" s="211"/>
      <c r="R23" s="215"/>
    </row>
    <row r="24" spans="1:18" ht="55.5" customHeight="1" x14ac:dyDescent="0.3">
      <c r="A24" s="219" t="s">
        <v>43</v>
      </c>
      <c r="B24" s="216">
        <v>0.3</v>
      </c>
      <c r="C24" s="209" t="s">
        <v>44</v>
      </c>
      <c r="D24" s="11" t="s">
        <v>45</v>
      </c>
      <c r="E24" s="209">
        <v>15</v>
      </c>
      <c r="F24" s="209" t="s">
        <v>29</v>
      </c>
      <c r="G24" s="209" t="s">
        <v>42</v>
      </c>
      <c r="H24" s="284">
        <f>3/30</f>
        <v>0.1</v>
      </c>
      <c r="I24" s="275">
        <f>+'Seguimiento 2'!I24:I26</f>
        <v>0.33333333333333331</v>
      </c>
      <c r="J24" s="275">
        <f>+'Seguimiento 3'!J24:J26</f>
        <v>0.4</v>
      </c>
      <c r="K24" s="284">
        <f>1/E24</f>
        <v>6.6666666666666666E-2</v>
      </c>
      <c r="L24" s="275">
        <f>+H24+I24+J24+K24</f>
        <v>0.9</v>
      </c>
      <c r="M24" s="275">
        <f>15*B24/E24</f>
        <v>0.3</v>
      </c>
      <c r="N24" s="209"/>
      <c r="O24" s="209"/>
      <c r="P24" s="209"/>
      <c r="Q24" s="209"/>
      <c r="R24" s="209"/>
    </row>
    <row r="25" spans="1:18" ht="39.75" customHeight="1" x14ac:dyDescent="0.3">
      <c r="A25" s="220"/>
      <c r="B25" s="217"/>
      <c r="C25" s="210"/>
      <c r="D25" s="11" t="s">
        <v>46</v>
      </c>
      <c r="E25" s="210"/>
      <c r="F25" s="210"/>
      <c r="G25" s="210"/>
      <c r="H25" s="285"/>
      <c r="I25" s="210"/>
      <c r="J25" s="210"/>
      <c r="K25" s="285"/>
      <c r="L25" s="276"/>
      <c r="M25" s="276"/>
      <c r="N25" s="210"/>
      <c r="O25" s="210"/>
      <c r="P25" s="210"/>
      <c r="Q25" s="210"/>
      <c r="R25" s="210"/>
    </row>
    <row r="26" spans="1:18" ht="39" customHeight="1" x14ac:dyDescent="0.3">
      <c r="A26" s="221"/>
      <c r="B26" s="218"/>
      <c r="C26" s="211"/>
      <c r="D26" s="11" t="s">
        <v>47</v>
      </c>
      <c r="E26" s="211"/>
      <c r="F26" s="211"/>
      <c r="G26" s="211"/>
      <c r="H26" s="286"/>
      <c r="I26" s="211"/>
      <c r="J26" s="211"/>
      <c r="K26" s="286"/>
      <c r="L26" s="277"/>
      <c r="M26" s="277"/>
      <c r="N26" s="211"/>
      <c r="O26" s="211"/>
      <c r="P26" s="211"/>
      <c r="Q26" s="211"/>
      <c r="R26" s="211"/>
    </row>
    <row r="27" spans="1:18" ht="33.75" customHeight="1" x14ac:dyDescent="0.3">
      <c r="A27" s="55" t="s">
        <v>48</v>
      </c>
      <c r="B27" s="56">
        <f>SUM(B17:B26)</f>
        <v>1</v>
      </c>
      <c r="C27" s="56"/>
      <c r="D27" s="5"/>
      <c r="E27" s="5"/>
      <c r="F27" s="5"/>
      <c r="G27" s="11"/>
      <c r="H27" s="56">
        <f>SUM(H18:H26)</f>
        <v>0.63</v>
      </c>
      <c r="I27" s="56">
        <f>SUM(I18:I26)</f>
        <v>0.93333333333333335</v>
      </c>
      <c r="J27" s="56">
        <f>SUM(J18:J26)</f>
        <v>1.1499999999999999</v>
      </c>
      <c r="K27" s="56">
        <f>SUM(K18:K26)</f>
        <v>0.46666666666666667</v>
      </c>
      <c r="L27" s="23">
        <f>SUM(L18:L26)/3</f>
        <v>1.06</v>
      </c>
      <c r="M27" s="23">
        <f>SUM(M18:M26)</f>
        <v>1.04</v>
      </c>
      <c r="N27" s="5"/>
      <c r="O27" s="5"/>
      <c r="P27" s="5"/>
      <c r="Q27" s="5"/>
      <c r="R27" s="5"/>
    </row>
    <row r="28" spans="1:18" ht="29.25" customHeight="1" thickBot="1" x14ac:dyDescent="0.35">
      <c r="A28" s="13"/>
    </row>
    <row r="29" spans="1:18" ht="20.25" customHeight="1" x14ac:dyDescent="0.3">
      <c r="A29" s="13"/>
      <c r="D29" s="204"/>
      <c r="E29" s="205"/>
      <c r="F29" s="278"/>
      <c r="G29" s="279"/>
      <c r="H29" s="280"/>
      <c r="I29" s="24"/>
      <c r="J29" s="24"/>
      <c r="K29" s="24"/>
      <c r="L29" s="24"/>
      <c r="M29" s="24"/>
      <c r="N29" s="24"/>
      <c r="O29" s="24"/>
      <c r="P29" s="24"/>
      <c r="Q29" s="24"/>
      <c r="R29" s="24"/>
    </row>
    <row r="30" spans="1:18" ht="14.5" thickBot="1" x14ac:dyDescent="0.35">
      <c r="A30" s="13"/>
      <c r="D30" s="202" t="s">
        <v>49</v>
      </c>
      <c r="E30" s="203"/>
      <c r="F30" s="59"/>
      <c r="G30" s="203" t="s">
        <v>50</v>
      </c>
      <c r="H30" s="206"/>
      <c r="I30" s="25"/>
      <c r="J30" s="25"/>
      <c r="K30" s="25"/>
      <c r="L30" s="25"/>
      <c r="M30" s="25"/>
      <c r="N30" s="25"/>
      <c r="O30" s="25"/>
      <c r="P30" s="25"/>
      <c r="Q30" s="25"/>
      <c r="R30" s="25"/>
    </row>
    <row r="31" spans="1:18" ht="14.5" thickBot="1" x14ac:dyDescent="0.35">
      <c r="A31" s="13"/>
    </row>
    <row r="32" spans="1:18" ht="14.5" thickBot="1" x14ac:dyDescent="0.35">
      <c r="A32" s="13"/>
      <c r="B32" s="281" t="s">
        <v>84</v>
      </c>
      <c r="C32" s="282"/>
      <c r="D32" s="282"/>
      <c r="E32" s="282"/>
      <c r="F32" s="282"/>
      <c r="G32" s="282"/>
      <c r="H32" s="283"/>
      <c r="I32" s="34"/>
      <c r="J32" s="34"/>
      <c r="K32" s="34"/>
      <c r="L32" s="34"/>
      <c r="M32" s="34"/>
      <c r="N32" s="34"/>
      <c r="O32" s="34"/>
      <c r="P32" s="34"/>
      <c r="Q32" s="34"/>
      <c r="R32" s="34"/>
    </row>
    <row r="33" spans="1:18" ht="42" x14ac:dyDescent="0.3">
      <c r="A33" s="13"/>
      <c r="B33" s="14" t="s">
        <v>85</v>
      </c>
      <c r="C33" s="30" t="s">
        <v>86</v>
      </c>
      <c r="D33" s="15" t="s">
        <v>87</v>
      </c>
      <c r="E33" s="15" t="s">
        <v>88</v>
      </c>
      <c r="F33" s="15" t="s">
        <v>89</v>
      </c>
      <c r="G33" s="61" t="s">
        <v>90</v>
      </c>
      <c r="H33" s="61" t="s">
        <v>91</v>
      </c>
      <c r="I33" s="25"/>
      <c r="J33" s="25"/>
      <c r="K33" s="25"/>
      <c r="L33" s="25"/>
      <c r="M33" s="25"/>
      <c r="N33" s="25"/>
      <c r="O33" s="25"/>
      <c r="P33" s="25"/>
      <c r="Q33" s="25"/>
      <c r="R33" s="25"/>
    </row>
    <row r="34" spans="1:18" ht="84" x14ac:dyDescent="0.3">
      <c r="B34" s="26" t="s">
        <v>54</v>
      </c>
      <c r="C34" s="11" t="s">
        <v>92</v>
      </c>
      <c r="D34" s="11" t="s">
        <v>93</v>
      </c>
      <c r="E34" s="16">
        <v>41807</v>
      </c>
      <c r="F34" s="11" t="s">
        <v>94</v>
      </c>
      <c r="G34" s="20"/>
      <c r="H34" s="17"/>
      <c r="I34" s="20"/>
      <c r="J34" s="20"/>
      <c r="K34" s="20"/>
      <c r="L34" s="20"/>
      <c r="M34" s="20"/>
      <c r="N34" s="20"/>
      <c r="O34" s="20"/>
      <c r="P34" s="20"/>
      <c r="Q34" s="20"/>
      <c r="R34" s="20"/>
    </row>
    <row r="35" spans="1:18" ht="28" x14ac:dyDescent="0.3">
      <c r="B35" s="27" t="s">
        <v>95</v>
      </c>
      <c r="C35" s="31"/>
      <c r="D35" s="5"/>
      <c r="E35" s="5"/>
      <c r="F35" s="5"/>
      <c r="G35" s="5"/>
      <c r="H35" s="17"/>
      <c r="I35" s="20"/>
      <c r="J35" s="20"/>
      <c r="K35" s="20"/>
      <c r="L35" s="20"/>
      <c r="M35" s="20"/>
      <c r="N35" s="20"/>
      <c r="O35" s="20"/>
      <c r="P35" s="20"/>
      <c r="Q35" s="20"/>
      <c r="R35" s="20"/>
    </row>
    <row r="36" spans="1:18" x14ac:dyDescent="0.3">
      <c r="B36" s="28" t="s">
        <v>96</v>
      </c>
      <c r="C36" s="32"/>
      <c r="D36" s="5"/>
      <c r="E36" s="5"/>
      <c r="F36" s="5"/>
      <c r="G36" s="5"/>
      <c r="H36" s="17"/>
      <c r="I36" s="20"/>
      <c r="J36" s="20"/>
      <c r="K36" s="20"/>
      <c r="L36" s="20"/>
      <c r="M36" s="20"/>
      <c r="N36" s="20"/>
      <c r="O36" s="20"/>
      <c r="P36" s="20"/>
      <c r="Q36" s="20"/>
      <c r="R36" s="20"/>
    </row>
    <row r="37" spans="1:18" x14ac:dyDescent="0.3">
      <c r="B37" s="28" t="s">
        <v>97</v>
      </c>
      <c r="C37" s="32"/>
      <c r="D37" s="5"/>
      <c r="E37" s="5"/>
      <c r="F37" s="5"/>
      <c r="G37" s="5"/>
      <c r="H37" s="17"/>
      <c r="I37" s="20"/>
      <c r="J37" s="20"/>
      <c r="K37" s="20"/>
      <c r="L37" s="20"/>
      <c r="M37" s="20"/>
      <c r="N37" s="20"/>
      <c r="O37" s="20"/>
      <c r="P37" s="20"/>
      <c r="Q37" s="20"/>
      <c r="R37" s="20"/>
    </row>
    <row r="38" spans="1:18" ht="14.5" thickBot="1" x14ac:dyDescent="0.35">
      <c r="B38" s="58" t="s">
        <v>98</v>
      </c>
      <c r="C38" s="33"/>
      <c r="D38" s="18"/>
      <c r="E38" s="18"/>
      <c r="F38" s="18"/>
      <c r="G38" s="18"/>
      <c r="H38" s="19"/>
      <c r="I38" s="20"/>
      <c r="J38" s="20"/>
      <c r="K38" s="20"/>
      <c r="L38" s="20"/>
      <c r="M38" s="20"/>
      <c r="N38" s="20"/>
      <c r="O38" s="20"/>
      <c r="P38" s="20"/>
      <c r="Q38" s="20"/>
      <c r="R38" s="20"/>
    </row>
    <row r="39" spans="1:18" x14ac:dyDescent="0.3">
      <c r="I39" s="20"/>
      <c r="J39" s="20"/>
      <c r="K39" s="20"/>
      <c r="L39" s="20"/>
      <c r="M39" s="20"/>
      <c r="N39" s="20"/>
      <c r="O39" s="20"/>
      <c r="P39" s="20"/>
      <c r="Q39" s="20"/>
      <c r="R39" s="20"/>
    </row>
  </sheetData>
  <mergeCells count="66">
    <mergeCell ref="H16:K16"/>
    <mergeCell ref="M16:M17"/>
    <mergeCell ref="N16:N17"/>
    <mergeCell ref="O16:P16"/>
    <mergeCell ref="Q16:R16"/>
    <mergeCell ref="B2:R2"/>
    <mergeCell ref="B3:E3"/>
    <mergeCell ref="C9:C10"/>
    <mergeCell ref="A15:G15"/>
    <mergeCell ref="H15:R15"/>
    <mergeCell ref="M18:M20"/>
    <mergeCell ref="A17:A20"/>
    <mergeCell ref="B17:B20"/>
    <mergeCell ref="C17:C20"/>
    <mergeCell ref="E17:E20"/>
    <mergeCell ref="F17:F20"/>
    <mergeCell ref="G17:G20"/>
    <mergeCell ref="H18:H20"/>
    <mergeCell ref="I18:I20"/>
    <mergeCell ref="J18:J20"/>
    <mergeCell ref="K18:K20"/>
    <mergeCell ref="L18:L20"/>
    <mergeCell ref="A21:A23"/>
    <mergeCell ref="B21:B23"/>
    <mergeCell ref="C21:C23"/>
    <mergeCell ref="E21:E23"/>
    <mergeCell ref="F21:F23"/>
    <mergeCell ref="N18:N20"/>
    <mergeCell ref="O18:O20"/>
    <mergeCell ref="P18:P20"/>
    <mergeCell ref="Q18:Q20"/>
    <mergeCell ref="R18:R20"/>
    <mergeCell ref="J24:J26"/>
    <mergeCell ref="M21:M23"/>
    <mergeCell ref="A24:A26"/>
    <mergeCell ref="B24:B26"/>
    <mergeCell ref="C24:C26"/>
    <mergeCell ref="E24:E26"/>
    <mergeCell ref="F24:F26"/>
    <mergeCell ref="G24:G26"/>
    <mergeCell ref="H24:H26"/>
    <mergeCell ref="I24:I26"/>
    <mergeCell ref="L24:L26"/>
    <mergeCell ref="G21:G23"/>
    <mergeCell ref="H21:H23"/>
    <mergeCell ref="I21:I23"/>
    <mergeCell ref="J21:J23"/>
    <mergeCell ref="K21:K23"/>
    <mergeCell ref="D29:E29"/>
    <mergeCell ref="F29:H29"/>
    <mergeCell ref="D30:E30"/>
    <mergeCell ref="G30:H30"/>
    <mergeCell ref="B32:H32"/>
    <mergeCell ref="Q21:Q23"/>
    <mergeCell ref="Q24:Q26"/>
    <mergeCell ref="R21:R23"/>
    <mergeCell ref="R24:R26"/>
    <mergeCell ref="K24:K26"/>
    <mergeCell ref="M24:M26"/>
    <mergeCell ref="N21:N23"/>
    <mergeCell ref="N24:N26"/>
    <mergeCell ref="O21:O23"/>
    <mergeCell ref="P21:P23"/>
    <mergeCell ref="O24:O26"/>
    <mergeCell ref="P24:P26"/>
    <mergeCell ref="L21:L23"/>
  </mergeCells>
  <conditionalFormatting sqref="L18">
    <cfRule type="cellIs" dxfId="1"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dimension ref="A2:M18"/>
  <sheetViews>
    <sheetView zoomScale="80" zoomScaleNormal="80" zoomScalePageLayoutView="80" workbookViewId="0">
      <selection activeCell="N13" sqref="N13"/>
    </sheetView>
  </sheetViews>
  <sheetFormatPr baseColWidth="10" defaultColWidth="10.81640625" defaultRowHeight="14" x14ac:dyDescent="0.3"/>
  <cols>
    <col min="1" max="1" width="7" style="1" customWidth="1"/>
    <col min="2" max="2" width="22.453125" style="1" customWidth="1"/>
    <col min="3" max="3" width="36.7265625" style="1" customWidth="1"/>
    <col min="4" max="4" width="45.26953125" style="1" customWidth="1"/>
    <col min="5" max="5" width="22.7265625" style="1" customWidth="1"/>
    <col min="6" max="6" width="29.7265625" style="1" customWidth="1"/>
    <col min="7" max="7" width="15.1796875" style="1" customWidth="1"/>
    <col min="8" max="8" width="14.453125" style="1" customWidth="1"/>
    <col min="9" max="9" width="14.81640625" style="1" customWidth="1"/>
    <col min="10" max="10" width="13" style="1" customWidth="1"/>
    <col min="11" max="11" width="13.453125" style="1" customWidth="1"/>
    <col min="12" max="13" width="15.453125" style="1" customWidth="1"/>
    <col min="14" max="16384" width="10.81640625" style="1"/>
  </cols>
  <sheetData>
    <row r="2" spans="1:13" x14ac:dyDescent="0.3">
      <c r="B2" s="222" t="s">
        <v>63</v>
      </c>
      <c r="C2" s="222"/>
      <c r="D2" s="222"/>
      <c r="E2" s="222"/>
      <c r="F2" s="296"/>
      <c r="G2" s="296"/>
      <c r="H2" s="296"/>
      <c r="I2" s="296"/>
      <c r="J2" s="296"/>
      <c r="K2" s="296"/>
      <c r="L2" s="296"/>
      <c r="M2" s="296"/>
    </row>
    <row r="3" spans="1:13" ht="14.5" thickBot="1" x14ac:dyDescent="0.35"/>
    <row r="4" spans="1:13" ht="14.5" thickBot="1" x14ac:dyDescent="0.35">
      <c r="A4" s="297" t="s">
        <v>14</v>
      </c>
      <c r="B4" s="298"/>
      <c r="C4" s="298"/>
      <c r="D4" s="298"/>
      <c r="E4" s="298"/>
      <c r="F4" s="298"/>
      <c r="G4" s="298"/>
      <c r="H4" s="299" t="s">
        <v>69</v>
      </c>
      <c r="I4" s="282"/>
      <c r="J4" s="282"/>
      <c r="K4" s="282"/>
      <c r="L4" s="282"/>
      <c r="M4" s="282"/>
    </row>
    <row r="5" spans="1:13" ht="28.5" customHeight="1" x14ac:dyDescent="0.3">
      <c r="A5" s="57" t="s">
        <v>17</v>
      </c>
      <c r="B5" s="57" t="s">
        <v>18</v>
      </c>
      <c r="C5" s="61" t="s">
        <v>19</v>
      </c>
      <c r="D5" s="57" t="s">
        <v>20</v>
      </c>
      <c r="E5" s="57" t="s">
        <v>70</v>
      </c>
      <c r="F5" s="57" t="s">
        <v>22</v>
      </c>
      <c r="G5" s="36" t="s">
        <v>23</v>
      </c>
      <c r="H5" s="300" t="s">
        <v>71</v>
      </c>
      <c r="I5" s="301"/>
      <c r="J5" s="301"/>
      <c r="K5" s="302"/>
      <c r="L5" s="57" t="s">
        <v>72</v>
      </c>
      <c r="M5" s="303" t="s">
        <v>73</v>
      </c>
    </row>
    <row r="6" spans="1:13" ht="30" customHeight="1" x14ac:dyDescent="0.3">
      <c r="A6" s="230" t="s">
        <v>26</v>
      </c>
      <c r="B6" s="231">
        <v>0.3</v>
      </c>
      <c r="C6" s="209" t="s">
        <v>27</v>
      </c>
      <c r="D6" s="10" t="s">
        <v>28</v>
      </c>
      <c r="E6" s="209">
        <v>4</v>
      </c>
      <c r="F6" s="209" t="s">
        <v>29</v>
      </c>
      <c r="G6" s="223" t="s">
        <v>30</v>
      </c>
      <c r="H6" s="54" t="s">
        <v>59</v>
      </c>
      <c r="I6" s="54" t="s">
        <v>60</v>
      </c>
      <c r="J6" s="54" t="s">
        <v>61</v>
      </c>
      <c r="K6" s="54" t="s">
        <v>76</v>
      </c>
      <c r="L6" s="9" t="s">
        <v>62</v>
      </c>
      <c r="M6" s="304"/>
    </row>
    <row r="7" spans="1:13" ht="45" customHeight="1" x14ac:dyDescent="0.3">
      <c r="A7" s="230"/>
      <c r="B7" s="230"/>
      <c r="C7" s="210"/>
      <c r="D7" s="11" t="s">
        <v>31</v>
      </c>
      <c r="E7" s="210"/>
      <c r="F7" s="210"/>
      <c r="G7" s="223"/>
      <c r="H7" s="284">
        <f>1/E6</f>
        <v>0.25</v>
      </c>
      <c r="I7" s="284">
        <v>0.25</v>
      </c>
      <c r="J7" s="284">
        <v>0.5</v>
      </c>
      <c r="K7" s="284">
        <v>0</v>
      </c>
      <c r="L7" s="290">
        <f>+H7+I7+J7+K7</f>
        <v>1</v>
      </c>
      <c r="M7" s="290">
        <f>4*B6/E6</f>
        <v>0.3</v>
      </c>
    </row>
    <row r="8" spans="1:13" ht="35.25" customHeight="1" x14ac:dyDescent="0.3">
      <c r="A8" s="230"/>
      <c r="B8" s="230"/>
      <c r="C8" s="210"/>
      <c r="D8" s="11" t="s">
        <v>32</v>
      </c>
      <c r="E8" s="210"/>
      <c r="F8" s="210"/>
      <c r="G8" s="223"/>
      <c r="H8" s="285"/>
      <c r="I8" s="285"/>
      <c r="J8" s="285"/>
      <c r="K8" s="285"/>
      <c r="L8" s="291"/>
      <c r="M8" s="291"/>
    </row>
    <row r="9" spans="1:13" ht="39.75" customHeight="1" x14ac:dyDescent="0.3">
      <c r="A9" s="230"/>
      <c r="B9" s="230"/>
      <c r="C9" s="211"/>
      <c r="D9" s="11" t="s">
        <v>33</v>
      </c>
      <c r="E9" s="211"/>
      <c r="F9" s="211"/>
      <c r="G9" s="223"/>
      <c r="H9" s="286"/>
      <c r="I9" s="286"/>
      <c r="J9" s="286"/>
      <c r="K9" s="286"/>
      <c r="L9" s="292"/>
      <c r="M9" s="292"/>
    </row>
    <row r="10" spans="1:13" ht="56.25" customHeight="1" x14ac:dyDescent="0.3">
      <c r="A10" s="219" t="s">
        <v>34</v>
      </c>
      <c r="B10" s="216">
        <v>0.4</v>
      </c>
      <c r="C10" s="209" t="s">
        <v>35</v>
      </c>
      <c r="D10" s="11" t="s">
        <v>82</v>
      </c>
      <c r="E10" s="209">
        <v>20</v>
      </c>
      <c r="F10" s="209" t="s">
        <v>37</v>
      </c>
      <c r="G10" s="209" t="s">
        <v>83</v>
      </c>
      <c r="H10" s="284">
        <f>7/25</f>
        <v>0.28000000000000003</v>
      </c>
      <c r="I10" s="275">
        <v>0.35</v>
      </c>
      <c r="J10" s="275">
        <v>0.25</v>
      </c>
      <c r="K10" s="284">
        <f>8/E10</f>
        <v>0.4</v>
      </c>
      <c r="L10" s="275">
        <f>+H10+I10+J10+K10</f>
        <v>1.28</v>
      </c>
      <c r="M10" s="275">
        <f>22*B10/E10</f>
        <v>0.44000000000000006</v>
      </c>
    </row>
    <row r="11" spans="1:13" ht="47.25" customHeight="1" x14ac:dyDescent="0.3">
      <c r="A11" s="220"/>
      <c r="B11" s="217"/>
      <c r="C11" s="210"/>
      <c r="D11" s="11" t="s">
        <v>39</v>
      </c>
      <c r="E11" s="210"/>
      <c r="F11" s="210"/>
      <c r="G11" s="210"/>
      <c r="H11" s="285"/>
      <c r="I11" s="210"/>
      <c r="J11" s="210"/>
      <c r="K11" s="285"/>
      <c r="L11" s="276"/>
      <c r="M11" s="276"/>
    </row>
    <row r="12" spans="1:13" ht="57" customHeight="1" x14ac:dyDescent="0.3">
      <c r="A12" s="221"/>
      <c r="B12" s="218"/>
      <c r="C12" s="211"/>
      <c r="D12" s="11" t="s">
        <v>41</v>
      </c>
      <c r="E12" s="210"/>
      <c r="F12" s="211"/>
      <c r="G12" s="211"/>
      <c r="H12" s="286"/>
      <c r="I12" s="211"/>
      <c r="J12" s="211"/>
      <c r="K12" s="286"/>
      <c r="L12" s="277"/>
      <c r="M12" s="277"/>
    </row>
    <row r="13" spans="1:13" ht="55.5" customHeight="1" x14ac:dyDescent="0.3">
      <c r="A13" s="219" t="s">
        <v>43</v>
      </c>
      <c r="B13" s="216">
        <v>0.3</v>
      </c>
      <c r="C13" s="209" t="s">
        <v>44</v>
      </c>
      <c r="D13" s="11" t="s">
        <v>45</v>
      </c>
      <c r="E13" s="209">
        <v>15</v>
      </c>
      <c r="F13" s="209" t="s">
        <v>29</v>
      </c>
      <c r="G13" s="209" t="s">
        <v>42</v>
      </c>
      <c r="H13" s="284">
        <f>3/30</f>
        <v>0.1</v>
      </c>
      <c r="I13" s="275">
        <v>0.33</v>
      </c>
      <c r="J13" s="275">
        <v>0.4</v>
      </c>
      <c r="K13" s="284">
        <f>1/E13</f>
        <v>6.6666666666666666E-2</v>
      </c>
      <c r="L13" s="275">
        <f>+H13+I13+J13+K13</f>
        <v>0.89666666666666672</v>
      </c>
      <c r="M13" s="275">
        <f>15*B13/E13</f>
        <v>0.3</v>
      </c>
    </row>
    <row r="14" spans="1:13" ht="39.75" customHeight="1" x14ac:dyDescent="0.3">
      <c r="A14" s="220"/>
      <c r="B14" s="217"/>
      <c r="C14" s="210"/>
      <c r="D14" s="11" t="s">
        <v>46</v>
      </c>
      <c r="E14" s="210"/>
      <c r="F14" s="210"/>
      <c r="G14" s="210"/>
      <c r="H14" s="285"/>
      <c r="I14" s="210"/>
      <c r="J14" s="210"/>
      <c r="K14" s="285"/>
      <c r="L14" s="276"/>
      <c r="M14" s="276"/>
    </row>
    <row r="15" spans="1:13" ht="39" customHeight="1" x14ac:dyDescent="0.3">
      <c r="A15" s="221"/>
      <c r="B15" s="218"/>
      <c r="C15" s="211"/>
      <c r="D15" s="11" t="s">
        <v>47</v>
      </c>
      <c r="E15" s="211"/>
      <c r="F15" s="211"/>
      <c r="G15" s="211"/>
      <c r="H15" s="286"/>
      <c r="I15" s="211"/>
      <c r="J15" s="211"/>
      <c r="K15" s="286"/>
      <c r="L15" s="277"/>
      <c r="M15" s="277"/>
    </row>
    <row r="16" spans="1:13" ht="33.75" customHeight="1" x14ac:dyDescent="0.3">
      <c r="A16" s="55" t="s">
        <v>48</v>
      </c>
      <c r="B16" s="56">
        <f>SUM(B6:B15)</f>
        <v>1</v>
      </c>
      <c r="C16" s="56"/>
      <c r="D16" s="5"/>
      <c r="E16" s="5"/>
      <c r="F16" s="5"/>
      <c r="G16" s="11"/>
      <c r="H16" s="56">
        <f>SUM(H7:H15)</f>
        <v>0.63</v>
      </c>
      <c r="I16" s="56">
        <f>SUM(I7:I15)</f>
        <v>0.92999999999999994</v>
      </c>
      <c r="J16" s="56">
        <f>SUM(J7:J15)</f>
        <v>1.1499999999999999</v>
      </c>
      <c r="K16" s="56">
        <f>SUM(K7:K15)</f>
        <v>0.46666666666666667</v>
      </c>
      <c r="L16" s="23">
        <f>SUM(L7:L15)/3</f>
        <v>1.058888888888889</v>
      </c>
      <c r="M16" s="23">
        <f>SUM(M7:M15)</f>
        <v>1.04</v>
      </c>
    </row>
    <row r="17" spans="1:13" ht="29.25" customHeight="1" x14ac:dyDescent="0.3">
      <c r="A17" s="13"/>
    </row>
    <row r="18" spans="1:13" x14ac:dyDescent="0.3">
      <c r="I18" s="20"/>
      <c r="J18" s="20"/>
      <c r="K18" s="20"/>
      <c r="L18" s="20"/>
      <c r="M18" s="20"/>
    </row>
  </sheetData>
  <mergeCells count="41">
    <mergeCell ref="B2:M2"/>
    <mergeCell ref="A4:G4"/>
    <mergeCell ref="H4:M4"/>
    <mergeCell ref="H5:K5"/>
    <mergeCell ref="M5:M6"/>
    <mergeCell ref="M7:M9"/>
    <mergeCell ref="A6:A9"/>
    <mergeCell ref="B6:B9"/>
    <mergeCell ref="C6:C9"/>
    <mergeCell ref="E6:E9"/>
    <mergeCell ref="F6:F9"/>
    <mergeCell ref="G6:G9"/>
    <mergeCell ref="H7:H9"/>
    <mergeCell ref="I7:I9"/>
    <mergeCell ref="J7:J9"/>
    <mergeCell ref="K7:K9"/>
    <mergeCell ref="L7:L9"/>
    <mergeCell ref="A10:A12"/>
    <mergeCell ref="B10:B12"/>
    <mergeCell ref="C10:C12"/>
    <mergeCell ref="E10:E12"/>
    <mergeCell ref="F10:F12"/>
    <mergeCell ref="M10:M12"/>
    <mergeCell ref="G10:G12"/>
    <mergeCell ref="H10:H12"/>
    <mergeCell ref="I10:I12"/>
    <mergeCell ref="J10:J12"/>
    <mergeCell ref="K10:K12"/>
    <mergeCell ref="L10:L12"/>
    <mergeCell ref="M13:M15"/>
    <mergeCell ref="A13:A15"/>
    <mergeCell ref="B13:B15"/>
    <mergeCell ref="C13:C15"/>
    <mergeCell ref="E13:E15"/>
    <mergeCell ref="F13:F15"/>
    <mergeCell ref="G13:G15"/>
    <mergeCell ref="H13:H15"/>
    <mergeCell ref="I13:I15"/>
    <mergeCell ref="J13:J15"/>
    <mergeCell ref="K13:K15"/>
    <mergeCell ref="L13:L15"/>
  </mergeCells>
  <conditionalFormatting sqref="L7">
    <cfRule type="cellIs" dxfId="0" priority="1" operator="greaterThan">
      <formula>100</formula>
    </cfRule>
  </conditionalFormatting>
  <pageMargins left="0.7" right="0.7" top="0.75" bottom="0.75" header="0.3" footer="0.3"/>
  <legacy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theme="5" tint="-0.249977111117893"/>
  </sheetPr>
  <dimension ref="B1:I20"/>
  <sheetViews>
    <sheetView view="pageBreakPreview" zoomScale="71" zoomScaleSheetLayoutView="71" workbookViewId="0">
      <selection activeCell="P13" sqref="P13"/>
    </sheetView>
  </sheetViews>
  <sheetFormatPr baseColWidth="10" defaultColWidth="11.453125" defaultRowHeight="14.5" x14ac:dyDescent="0.35"/>
  <cols>
    <col min="1" max="1" width="3.26953125" customWidth="1"/>
    <col min="2" max="2" width="6.81640625" customWidth="1"/>
    <col min="3" max="3" width="15.7265625" customWidth="1"/>
    <col min="4" max="4" width="19.7265625" customWidth="1"/>
    <col min="8" max="8" width="15.26953125" customWidth="1"/>
    <col min="9" max="9" width="17.81640625" customWidth="1"/>
  </cols>
  <sheetData>
    <row r="1" spans="2:9" ht="25.5" customHeight="1" thickBot="1" x14ac:dyDescent="0.4"/>
    <row r="2" spans="2:9" ht="15" hidden="1" thickBot="1" x14ac:dyDescent="0.4"/>
    <row r="3" spans="2:9" ht="38.25" customHeight="1" thickBot="1" x14ac:dyDescent="0.4">
      <c r="B3" s="322" t="s">
        <v>102</v>
      </c>
      <c r="C3" s="323"/>
      <c r="D3" s="323"/>
      <c r="E3" s="323"/>
      <c r="F3" s="323"/>
      <c r="G3" s="323"/>
      <c r="H3" s="323"/>
      <c r="I3" s="324"/>
    </row>
    <row r="4" spans="2:9" ht="15" thickBot="1" x14ac:dyDescent="0.4">
      <c r="B4" s="320" t="s">
        <v>103</v>
      </c>
      <c r="C4" s="316"/>
      <c r="D4" s="316"/>
      <c r="E4" s="325" t="s">
        <v>104</v>
      </c>
      <c r="F4" s="326"/>
      <c r="G4" s="327"/>
      <c r="H4" s="316" t="s">
        <v>105</v>
      </c>
      <c r="I4" s="317"/>
    </row>
    <row r="5" spans="2:9" ht="15" thickBot="1" x14ac:dyDescent="0.4">
      <c r="B5" s="321"/>
      <c r="C5" s="318"/>
      <c r="D5" s="318"/>
      <c r="E5" s="62">
        <v>1</v>
      </c>
      <c r="F5" s="63">
        <v>2</v>
      </c>
      <c r="G5" s="63">
        <v>3</v>
      </c>
      <c r="H5" s="318"/>
      <c r="I5" s="319"/>
    </row>
    <row r="6" spans="2:9" ht="30.75" customHeight="1" x14ac:dyDescent="0.35">
      <c r="B6" s="53">
        <v>1</v>
      </c>
      <c r="C6" s="312" t="s">
        <v>106</v>
      </c>
      <c r="D6" s="312"/>
      <c r="E6" s="64"/>
      <c r="F6" s="64"/>
      <c r="G6" s="64"/>
      <c r="H6" s="328"/>
      <c r="I6" s="329"/>
    </row>
    <row r="7" spans="2:9" ht="39" customHeight="1" x14ac:dyDescent="0.35">
      <c r="B7" s="52">
        <v>2</v>
      </c>
      <c r="C7" s="313" t="s">
        <v>107</v>
      </c>
      <c r="D7" s="313"/>
      <c r="E7" s="50"/>
      <c r="F7" s="50"/>
      <c r="G7" s="50"/>
      <c r="H7" s="310"/>
      <c r="I7" s="311"/>
    </row>
    <row r="8" spans="2:9" ht="30" customHeight="1" x14ac:dyDescent="0.35">
      <c r="B8" s="52">
        <v>3</v>
      </c>
      <c r="C8" s="313" t="s">
        <v>108</v>
      </c>
      <c r="D8" s="313"/>
      <c r="E8" s="50"/>
      <c r="F8" s="50"/>
      <c r="G8" s="50"/>
      <c r="H8" s="310"/>
      <c r="I8" s="311"/>
    </row>
    <row r="9" spans="2:9" ht="34.5" customHeight="1" x14ac:dyDescent="0.35">
      <c r="B9" s="52">
        <v>4</v>
      </c>
      <c r="C9" s="313" t="s">
        <v>109</v>
      </c>
      <c r="D9" s="313"/>
      <c r="E9" s="50"/>
      <c r="F9" s="50"/>
      <c r="G9" s="50"/>
      <c r="H9" s="310"/>
      <c r="I9" s="311"/>
    </row>
    <row r="10" spans="2:9" ht="30.75" customHeight="1" x14ac:dyDescent="0.35">
      <c r="B10" s="52">
        <v>5</v>
      </c>
      <c r="C10" s="313" t="s">
        <v>110</v>
      </c>
      <c r="D10" s="313"/>
      <c r="E10" s="50"/>
      <c r="F10" s="50"/>
      <c r="G10" s="50"/>
      <c r="H10" s="310"/>
      <c r="I10" s="311"/>
    </row>
    <row r="11" spans="2:9" ht="33.75" customHeight="1" x14ac:dyDescent="0.35">
      <c r="B11" s="52">
        <v>6</v>
      </c>
      <c r="C11" s="313" t="s">
        <v>111</v>
      </c>
      <c r="D11" s="313"/>
      <c r="E11" s="50"/>
      <c r="F11" s="50"/>
      <c r="G11" s="50"/>
      <c r="H11" s="310"/>
      <c r="I11" s="311"/>
    </row>
    <row r="12" spans="2:9" ht="25.5" customHeight="1" x14ac:dyDescent="0.35">
      <c r="B12" s="52">
        <v>7</v>
      </c>
      <c r="C12" s="313" t="s">
        <v>112</v>
      </c>
      <c r="D12" s="313"/>
      <c r="E12" s="51"/>
      <c r="F12" s="51"/>
      <c r="G12" s="51"/>
      <c r="H12" s="314"/>
      <c r="I12" s="315"/>
    </row>
    <row r="13" spans="2:9" ht="46.5" customHeight="1" x14ac:dyDescent="0.35">
      <c r="B13" s="52">
        <v>8</v>
      </c>
      <c r="C13" s="313" t="s">
        <v>113</v>
      </c>
      <c r="D13" s="313"/>
      <c r="E13" s="51"/>
      <c r="F13" s="51"/>
      <c r="G13" s="51"/>
      <c r="H13" s="314"/>
      <c r="I13" s="315"/>
    </row>
    <row r="14" spans="2:9" ht="30.75" customHeight="1" x14ac:dyDescent="0.35">
      <c r="B14" s="52">
        <v>9</v>
      </c>
      <c r="C14" s="313" t="s">
        <v>114</v>
      </c>
      <c r="D14" s="313"/>
      <c r="E14" s="51"/>
      <c r="F14" s="51"/>
      <c r="G14" s="51"/>
      <c r="H14" s="314"/>
      <c r="I14" s="315"/>
    </row>
    <row r="15" spans="2:9" x14ac:dyDescent="0.35">
      <c r="B15" s="52">
        <v>10</v>
      </c>
      <c r="C15" s="313"/>
      <c r="D15" s="313"/>
      <c r="E15" s="51"/>
      <c r="F15" s="51"/>
      <c r="G15" s="51"/>
      <c r="H15" s="314"/>
      <c r="I15" s="315"/>
    </row>
    <row r="16" spans="2:9" x14ac:dyDescent="0.35">
      <c r="B16" s="52">
        <v>11</v>
      </c>
      <c r="C16" s="313"/>
      <c r="D16" s="313"/>
      <c r="E16" s="51"/>
      <c r="F16" s="51"/>
      <c r="G16" s="51"/>
      <c r="H16" s="314"/>
      <c r="I16" s="315"/>
    </row>
    <row r="17" spans="2:9" x14ac:dyDescent="0.35">
      <c r="B17" s="52">
        <v>12</v>
      </c>
      <c r="C17" s="313"/>
      <c r="D17" s="313"/>
      <c r="E17" s="51"/>
      <c r="F17" s="51"/>
      <c r="G17" s="51"/>
      <c r="H17" s="314"/>
      <c r="I17" s="315"/>
    </row>
    <row r="18" spans="2:9" ht="15" thickBot="1" x14ac:dyDescent="0.4"/>
    <row r="19" spans="2:9" ht="11.25" customHeight="1" thickBot="1" x14ac:dyDescent="0.4">
      <c r="B19" s="309" t="s">
        <v>115</v>
      </c>
      <c r="C19" s="309"/>
      <c r="D19" s="309"/>
      <c r="E19" s="309"/>
      <c r="F19" s="309"/>
      <c r="G19" s="309"/>
      <c r="H19" s="309"/>
      <c r="I19" s="309"/>
    </row>
    <row r="20" spans="2:9" ht="6.75" customHeight="1" thickBot="1" x14ac:dyDescent="0.4">
      <c r="B20" s="309"/>
      <c r="C20" s="309"/>
      <c r="D20" s="309"/>
      <c r="E20" s="309"/>
      <c r="F20" s="309"/>
      <c r="G20" s="309"/>
      <c r="H20" s="309"/>
      <c r="I20" s="309"/>
    </row>
  </sheetData>
  <mergeCells count="29">
    <mergeCell ref="H12:I12"/>
    <mergeCell ref="H10:I10"/>
    <mergeCell ref="C11:D11"/>
    <mergeCell ref="C12:D12"/>
    <mergeCell ref="H8:I8"/>
    <mergeCell ref="H9:I9"/>
    <mergeCell ref="H11:I11"/>
    <mergeCell ref="C10:D10"/>
    <mergeCell ref="H4:I5"/>
    <mergeCell ref="B4:D5"/>
    <mergeCell ref="B3:I3"/>
    <mergeCell ref="E4:G4"/>
    <mergeCell ref="H6:I6"/>
    <mergeCell ref="B19:I20"/>
    <mergeCell ref="H7:I7"/>
    <mergeCell ref="C6:D6"/>
    <mergeCell ref="C7:D7"/>
    <mergeCell ref="C8:D8"/>
    <mergeCell ref="C9:D9"/>
    <mergeCell ref="H13:I13"/>
    <mergeCell ref="H14:I14"/>
    <mergeCell ref="C17:D17"/>
    <mergeCell ref="H17:I17"/>
    <mergeCell ref="H15:I15"/>
    <mergeCell ref="H16:I16"/>
    <mergeCell ref="C13:D13"/>
    <mergeCell ref="C14:D14"/>
    <mergeCell ref="C15:D15"/>
    <mergeCell ref="C16:D16"/>
  </mergeCells>
  <pageMargins left="0.7" right="0.7" top="0.75" bottom="0.75" header="0.3" footer="0.3"/>
  <pageSetup scale="80" orientation="portrait" r:id="rId1"/>
  <legacy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9">
    <pageSetUpPr fitToPage="1"/>
  </sheetPr>
  <dimension ref="A1:M283"/>
  <sheetViews>
    <sheetView view="pageBreakPreview" topLeftCell="A2" zoomScaleNormal="100" zoomScaleSheetLayoutView="100" workbookViewId="0">
      <selection activeCell="B2" sqref="B2:J2"/>
    </sheetView>
  </sheetViews>
  <sheetFormatPr baseColWidth="10" defaultColWidth="10.81640625" defaultRowHeight="14" x14ac:dyDescent="0.3"/>
  <cols>
    <col min="1" max="1" width="2.453125" style="67" customWidth="1"/>
    <col min="2" max="2" width="4" style="69" customWidth="1"/>
    <col min="3" max="3" width="24.7265625" style="69" customWidth="1"/>
    <col min="4" max="4" width="35.453125" style="73" customWidth="1"/>
    <col min="5" max="5" width="12" style="69" customWidth="1"/>
    <col min="6" max="6" width="9.81640625" style="69" customWidth="1"/>
    <col min="7" max="7" width="12.7265625" style="69" customWidth="1"/>
    <col min="8" max="8" width="14.1796875" style="69" customWidth="1"/>
    <col min="9" max="9" width="22.54296875" style="69" customWidth="1"/>
    <col min="10" max="10" width="38.81640625" style="69" customWidth="1"/>
    <col min="11" max="11" width="1.54296875" style="67" customWidth="1"/>
    <col min="12" max="12" width="16.453125" style="67" customWidth="1"/>
    <col min="13" max="16384" width="10.81640625" style="69"/>
  </cols>
  <sheetData>
    <row r="1" spans="1:12" ht="14.5" hidden="1" x14ac:dyDescent="0.35">
      <c r="B1" s="67"/>
      <c r="C1" s="67"/>
      <c r="D1" s="67"/>
      <c r="E1" s="67"/>
      <c r="F1" s="67"/>
      <c r="G1" s="67"/>
      <c r="H1" s="67"/>
      <c r="I1" s="67"/>
      <c r="J1" s="67"/>
      <c r="L1" s="68"/>
    </row>
    <row r="2" spans="1:12" ht="67.5" customHeight="1" x14ac:dyDescent="0.35">
      <c r="A2" s="70"/>
      <c r="B2" s="369" t="s">
        <v>303</v>
      </c>
      <c r="C2" s="370"/>
      <c r="D2" s="370"/>
      <c r="E2" s="370"/>
      <c r="F2" s="370"/>
      <c r="G2" s="370"/>
      <c r="H2" s="370"/>
      <c r="I2" s="370"/>
      <c r="J2" s="371"/>
      <c r="K2" s="70"/>
      <c r="L2" s="68"/>
    </row>
    <row r="3" spans="1:12" ht="5.15" customHeight="1" x14ac:dyDescent="0.35">
      <c r="A3" s="70"/>
      <c r="B3" s="372"/>
      <c r="C3" s="372"/>
      <c r="D3" s="372"/>
      <c r="E3" s="372"/>
      <c r="F3" s="372"/>
      <c r="G3" s="372"/>
      <c r="H3" s="372"/>
      <c r="I3" s="372"/>
      <c r="J3" s="372"/>
      <c r="K3" s="70"/>
      <c r="L3" s="68"/>
    </row>
    <row r="4" spans="1:12" ht="22" customHeight="1" x14ac:dyDescent="0.35">
      <c r="A4" s="70"/>
      <c r="B4" s="350" t="s">
        <v>205</v>
      </c>
      <c r="C4" s="351"/>
      <c r="D4" s="351"/>
      <c r="E4" s="351"/>
      <c r="F4" s="351"/>
      <c r="G4" s="351"/>
      <c r="H4" s="351"/>
      <c r="I4" s="351"/>
      <c r="J4" s="352"/>
      <c r="K4" s="70"/>
      <c r="L4" s="68"/>
    </row>
    <row r="5" spans="1:12" s="71" customFormat="1" ht="22.5" customHeight="1" x14ac:dyDescent="0.35">
      <c r="A5" s="70"/>
      <c r="B5" s="367" t="s">
        <v>194</v>
      </c>
      <c r="C5" s="368"/>
      <c r="D5" s="368"/>
      <c r="E5" s="368"/>
      <c r="F5" s="368"/>
      <c r="G5" s="368"/>
      <c r="H5" s="368"/>
      <c r="I5" s="368"/>
      <c r="J5" s="78">
        <v>5</v>
      </c>
      <c r="K5" s="70"/>
      <c r="L5" s="68"/>
    </row>
    <row r="6" spans="1:12" s="71" customFormat="1" ht="22.5" customHeight="1" x14ac:dyDescent="0.35">
      <c r="A6" s="70"/>
      <c r="B6" s="348" t="s">
        <v>150</v>
      </c>
      <c r="C6" s="349"/>
      <c r="D6" s="349"/>
      <c r="E6" s="349"/>
      <c r="F6" s="349"/>
      <c r="G6" s="349"/>
      <c r="H6" s="349"/>
      <c r="I6" s="349"/>
      <c r="J6" s="78">
        <v>4</v>
      </c>
      <c r="K6" s="70"/>
      <c r="L6" s="68"/>
    </row>
    <row r="7" spans="1:12" s="71" customFormat="1" ht="22.5" customHeight="1" x14ac:dyDescent="0.35">
      <c r="A7" s="70"/>
      <c r="B7" s="348" t="s">
        <v>117</v>
      </c>
      <c r="C7" s="349"/>
      <c r="D7" s="349"/>
      <c r="E7" s="349"/>
      <c r="F7" s="349"/>
      <c r="G7" s="349"/>
      <c r="H7" s="349"/>
      <c r="I7" s="349"/>
      <c r="J7" s="78">
        <v>3</v>
      </c>
      <c r="K7" s="70"/>
      <c r="L7" s="68"/>
    </row>
    <row r="8" spans="1:12" s="71" customFormat="1" ht="22.5" customHeight="1" x14ac:dyDescent="0.35">
      <c r="A8" s="70"/>
      <c r="B8" s="348" t="s">
        <v>118</v>
      </c>
      <c r="C8" s="349"/>
      <c r="D8" s="349"/>
      <c r="E8" s="349"/>
      <c r="F8" s="349"/>
      <c r="G8" s="349"/>
      <c r="H8" s="349"/>
      <c r="I8" s="349"/>
      <c r="J8" s="78">
        <v>2</v>
      </c>
      <c r="K8" s="70"/>
      <c r="L8" s="68"/>
    </row>
    <row r="9" spans="1:12" s="71" customFormat="1" ht="22.5" customHeight="1" x14ac:dyDescent="0.35">
      <c r="A9" s="70"/>
      <c r="B9" s="348" t="s">
        <v>119</v>
      </c>
      <c r="C9" s="349"/>
      <c r="D9" s="349"/>
      <c r="E9" s="349"/>
      <c r="F9" s="349"/>
      <c r="G9" s="349"/>
      <c r="H9" s="349"/>
      <c r="I9" s="349"/>
      <c r="J9" s="78">
        <v>1</v>
      </c>
      <c r="K9" s="70"/>
      <c r="L9" s="68"/>
    </row>
    <row r="10" spans="1:12" s="71" customFormat="1" ht="6" customHeight="1" x14ac:dyDescent="0.35">
      <c r="A10" s="70"/>
      <c r="B10" s="79"/>
      <c r="C10" s="80"/>
      <c r="D10" s="80"/>
      <c r="E10" s="80"/>
      <c r="F10" s="80"/>
      <c r="G10" s="80"/>
      <c r="H10" s="80"/>
      <c r="I10" s="80"/>
      <c r="J10" s="81"/>
      <c r="K10" s="70"/>
      <c r="L10" s="68"/>
    </row>
    <row r="11" spans="1:12" ht="33" customHeight="1" x14ac:dyDescent="0.35">
      <c r="A11" s="70"/>
      <c r="B11" s="360" t="s">
        <v>195</v>
      </c>
      <c r="C11" s="360"/>
      <c r="D11" s="364" t="s">
        <v>120</v>
      </c>
      <c r="E11" s="360" t="s">
        <v>206</v>
      </c>
      <c r="F11" s="360"/>
      <c r="G11" s="360"/>
      <c r="H11" s="360" t="s">
        <v>311</v>
      </c>
      <c r="I11" s="360" t="s">
        <v>312</v>
      </c>
      <c r="J11" s="360" t="s">
        <v>193</v>
      </c>
      <c r="K11" s="72"/>
      <c r="L11" s="68"/>
    </row>
    <row r="12" spans="1:12" ht="27.75" customHeight="1" x14ac:dyDescent="0.35">
      <c r="A12" s="70"/>
      <c r="B12" s="360"/>
      <c r="C12" s="360"/>
      <c r="D12" s="365"/>
      <c r="E12" s="76" t="s">
        <v>122</v>
      </c>
      <c r="F12" s="76" t="s">
        <v>123</v>
      </c>
      <c r="G12" s="76" t="s">
        <v>124</v>
      </c>
      <c r="H12" s="360"/>
      <c r="I12" s="360"/>
      <c r="J12" s="360"/>
      <c r="K12" s="72"/>
      <c r="L12" s="68"/>
    </row>
    <row r="13" spans="1:12" ht="15.75" customHeight="1" x14ac:dyDescent="0.35">
      <c r="A13" s="70"/>
      <c r="B13" s="360"/>
      <c r="C13" s="360"/>
      <c r="D13" s="366"/>
      <c r="E13" s="82">
        <v>0.6</v>
      </c>
      <c r="F13" s="82">
        <v>0.2</v>
      </c>
      <c r="G13" s="82">
        <v>0.2</v>
      </c>
      <c r="H13" s="360"/>
      <c r="I13" s="360"/>
      <c r="J13" s="360"/>
      <c r="K13" s="72"/>
      <c r="L13" s="68"/>
    </row>
    <row r="14" spans="1:12" ht="47.5" customHeight="1" x14ac:dyDescent="0.35">
      <c r="A14" s="70"/>
      <c r="B14" s="361">
        <v>1</v>
      </c>
      <c r="C14" s="361" t="s">
        <v>221</v>
      </c>
      <c r="D14" s="83" t="s">
        <v>331</v>
      </c>
      <c r="E14" s="84"/>
      <c r="F14" s="84"/>
      <c r="G14" s="85"/>
      <c r="H14" s="347"/>
      <c r="I14" s="334">
        <f>+(E17*60%)+(F17*20%)+(G17*20%)</f>
        <v>0</v>
      </c>
      <c r="J14" s="335"/>
      <c r="K14" s="72"/>
      <c r="L14" s="68"/>
    </row>
    <row r="15" spans="1:12" ht="50.25" customHeight="1" x14ac:dyDescent="0.35">
      <c r="A15" s="70"/>
      <c r="B15" s="362"/>
      <c r="C15" s="362"/>
      <c r="D15" s="83" t="s">
        <v>282</v>
      </c>
      <c r="E15" s="84"/>
      <c r="F15" s="84"/>
      <c r="G15" s="85"/>
      <c r="H15" s="347"/>
      <c r="I15" s="334"/>
      <c r="J15" s="335"/>
      <c r="K15" s="72"/>
      <c r="L15" s="68"/>
    </row>
    <row r="16" spans="1:12" ht="58.5" customHeight="1" x14ac:dyDescent="0.35">
      <c r="A16" s="70"/>
      <c r="B16" s="363"/>
      <c r="C16" s="363"/>
      <c r="D16" s="83" t="s">
        <v>332</v>
      </c>
      <c r="E16" s="84"/>
      <c r="F16" s="84"/>
      <c r="G16" s="85"/>
      <c r="H16" s="347"/>
      <c r="I16" s="334"/>
      <c r="J16" s="335"/>
      <c r="K16" s="72"/>
      <c r="L16" s="68"/>
    </row>
    <row r="17" spans="1:12" ht="24.75" customHeight="1" x14ac:dyDescent="0.35">
      <c r="A17" s="70"/>
      <c r="B17" s="343" t="s">
        <v>125</v>
      </c>
      <c r="C17" s="344"/>
      <c r="D17" s="345"/>
      <c r="E17" s="86">
        <f>SUM(E14:E16)/3</f>
        <v>0</v>
      </c>
      <c r="F17" s="86">
        <f t="shared" ref="F17:G17" si="0">SUM(F14:F16)/3</f>
        <v>0</v>
      </c>
      <c r="G17" s="86">
        <f t="shared" si="0"/>
        <v>0</v>
      </c>
      <c r="H17" s="347"/>
      <c r="I17" s="334"/>
      <c r="J17" s="335"/>
      <c r="K17" s="72"/>
      <c r="L17" s="68"/>
    </row>
    <row r="18" spans="1:12" ht="24.75" customHeight="1" x14ac:dyDescent="0.35">
      <c r="A18" s="70"/>
      <c r="B18" s="354">
        <v>2</v>
      </c>
      <c r="C18" s="354" t="s">
        <v>226</v>
      </c>
      <c r="D18" s="83" t="s">
        <v>283</v>
      </c>
      <c r="E18" s="84"/>
      <c r="F18" s="84"/>
      <c r="G18" s="84"/>
      <c r="H18" s="347"/>
      <c r="I18" s="357">
        <f>+(E34*60%)+(F34*20%)+(G34*20%)</f>
        <v>0</v>
      </c>
      <c r="J18" s="335"/>
      <c r="K18" s="72"/>
      <c r="L18" s="68"/>
    </row>
    <row r="19" spans="1:12" ht="30" customHeight="1" x14ac:dyDescent="0.35">
      <c r="A19" s="70"/>
      <c r="B19" s="355"/>
      <c r="C19" s="355"/>
      <c r="D19" s="83" t="s">
        <v>284</v>
      </c>
      <c r="E19" s="84"/>
      <c r="F19" s="84"/>
      <c r="G19" s="84"/>
      <c r="H19" s="347"/>
      <c r="I19" s="358"/>
      <c r="J19" s="335"/>
      <c r="K19" s="72"/>
      <c r="L19" s="68"/>
    </row>
    <row r="20" spans="1:12" ht="26.25" customHeight="1" x14ac:dyDescent="0.35">
      <c r="A20" s="70"/>
      <c r="B20" s="355"/>
      <c r="C20" s="355"/>
      <c r="D20" s="83" t="s">
        <v>285</v>
      </c>
      <c r="E20" s="84"/>
      <c r="F20" s="84"/>
      <c r="G20" s="84"/>
      <c r="H20" s="347"/>
      <c r="I20" s="358"/>
      <c r="J20" s="335"/>
      <c r="K20" s="72"/>
      <c r="L20" s="68"/>
    </row>
    <row r="21" spans="1:12" ht="19.5" customHeight="1" x14ac:dyDescent="0.35">
      <c r="A21" s="70"/>
      <c r="B21" s="355"/>
      <c r="C21" s="355"/>
      <c r="D21" s="83" t="s">
        <v>286</v>
      </c>
      <c r="E21" s="84"/>
      <c r="F21" s="84"/>
      <c r="G21" s="84"/>
      <c r="H21" s="347"/>
      <c r="I21" s="358"/>
      <c r="J21" s="335"/>
      <c r="K21" s="72"/>
      <c r="L21" s="68"/>
    </row>
    <row r="22" spans="1:12" ht="25.5" customHeight="1" x14ac:dyDescent="0.35">
      <c r="A22" s="70"/>
      <c r="B22" s="355"/>
      <c r="C22" s="355"/>
      <c r="D22" s="83" t="s">
        <v>287</v>
      </c>
      <c r="E22" s="84"/>
      <c r="F22" s="84"/>
      <c r="G22" s="84"/>
      <c r="H22" s="347"/>
      <c r="I22" s="358"/>
      <c r="J22" s="335"/>
      <c r="K22" s="72"/>
      <c r="L22" s="68"/>
    </row>
    <row r="23" spans="1:12" ht="25.5" customHeight="1" x14ac:dyDescent="0.35">
      <c r="A23" s="70"/>
      <c r="B23" s="355"/>
      <c r="C23" s="355"/>
      <c r="D23" s="83" t="s">
        <v>288</v>
      </c>
      <c r="E23" s="84"/>
      <c r="F23" s="84"/>
      <c r="G23" s="84"/>
      <c r="H23" s="347"/>
      <c r="I23" s="358"/>
      <c r="J23" s="335"/>
      <c r="K23" s="72"/>
      <c r="L23" s="68"/>
    </row>
    <row r="24" spans="1:12" ht="35.25" customHeight="1" x14ac:dyDescent="0.35">
      <c r="A24" s="70"/>
      <c r="B24" s="355"/>
      <c r="C24" s="355"/>
      <c r="D24" s="83" t="s">
        <v>289</v>
      </c>
      <c r="E24" s="84"/>
      <c r="F24" s="84"/>
      <c r="G24" s="84"/>
      <c r="H24" s="347"/>
      <c r="I24" s="358"/>
      <c r="J24" s="335"/>
      <c r="K24" s="72"/>
      <c r="L24" s="68"/>
    </row>
    <row r="25" spans="1:12" ht="35.25" customHeight="1" x14ac:dyDescent="0.35">
      <c r="A25" s="70"/>
      <c r="B25" s="355"/>
      <c r="C25" s="355"/>
      <c r="D25" s="83" t="s">
        <v>290</v>
      </c>
      <c r="E25" s="84"/>
      <c r="F25" s="84"/>
      <c r="G25" s="84"/>
      <c r="H25" s="347"/>
      <c r="I25" s="358"/>
      <c r="J25" s="335"/>
      <c r="K25" s="72"/>
      <c r="L25" s="68"/>
    </row>
    <row r="26" spans="1:12" ht="46.5" customHeight="1" x14ac:dyDescent="0.35">
      <c r="A26" s="70"/>
      <c r="B26" s="355"/>
      <c r="C26" s="355"/>
      <c r="D26" s="83" t="s">
        <v>291</v>
      </c>
      <c r="E26" s="84"/>
      <c r="F26" s="84"/>
      <c r="G26" s="84"/>
      <c r="H26" s="347"/>
      <c r="I26" s="358"/>
      <c r="J26" s="335"/>
      <c r="K26" s="72"/>
      <c r="L26" s="68"/>
    </row>
    <row r="27" spans="1:12" ht="24.75" customHeight="1" x14ac:dyDescent="0.35">
      <c r="A27" s="70"/>
      <c r="B27" s="355"/>
      <c r="C27" s="355"/>
      <c r="D27" s="83" t="s">
        <v>292</v>
      </c>
      <c r="E27" s="84"/>
      <c r="F27" s="84"/>
      <c r="G27" s="84"/>
      <c r="H27" s="338"/>
      <c r="I27" s="358"/>
      <c r="J27" s="335"/>
      <c r="K27" s="72"/>
      <c r="L27" s="68"/>
    </row>
    <row r="28" spans="1:12" ht="43.5" customHeight="1" x14ac:dyDescent="0.35">
      <c r="A28" s="70"/>
      <c r="B28" s="355"/>
      <c r="C28" s="355"/>
      <c r="D28" s="83" t="s">
        <v>293</v>
      </c>
      <c r="E28" s="84"/>
      <c r="F28" s="84"/>
      <c r="G28" s="84"/>
      <c r="H28" s="338"/>
      <c r="I28" s="358"/>
      <c r="J28" s="335"/>
      <c r="K28" s="72"/>
      <c r="L28" s="68"/>
    </row>
    <row r="29" spans="1:12" ht="24.75" customHeight="1" x14ac:dyDescent="0.35">
      <c r="A29" s="70"/>
      <c r="B29" s="355"/>
      <c r="C29" s="355"/>
      <c r="D29" s="83" t="s">
        <v>208</v>
      </c>
      <c r="E29" s="84"/>
      <c r="F29" s="84"/>
      <c r="G29" s="84"/>
      <c r="H29" s="338"/>
      <c r="I29" s="358"/>
      <c r="J29" s="335"/>
      <c r="K29" s="72"/>
      <c r="L29" s="68"/>
    </row>
    <row r="30" spans="1:12" ht="38.25" customHeight="1" x14ac:dyDescent="0.35">
      <c r="A30" s="70"/>
      <c r="B30" s="355"/>
      <c r="C30" s="355"/>
      <c r="D30" s="83" t="s">
        <v>294</v>
      </c>
      <c r="E30" s="84"/>
      <c r="F30" s="84"/>
      <c r="G30" s="84"/>
      <c r="H30" s="338"/>
      <c r="I30" s="358"/>
      <c r="J30" s="335"/>
      <c r="K30" s="72"/>
      <c r="L30" s="68"/>
    </row>
    <row r="31" spans="1:12" ht="45.75" customHeight="1" x14ac:dyDescent="0.35">
      <c r="A31" s="70"/>
      <c r="B31" s="355"/>
      <c r="C31" s="355"/>
      <c r="D31" s="83" t="s">
        <v>295</v>
      </c>
      <c r="E31" s="84"/>
      <c r="F31" s="84"/>
      <c r="G31" s="84"/>
      <c r="H31" s="338"/>
      <c r="I31" s="358"/>
      <c r="J31" s="335"/>
      <c r="K31" s="72"/>
      <c r="L31" s="68"/>
    </row>
    <row r="32" spans="1:12" ht="30" x14ac:dyDescent="0.35">
      <c r="A32" s="70"/>
      <c r="B32" s="355"/>
      <c r="C32" s="355"/>
      <c r="D32" s="83" t="s">
        <v>222</v>
      </c>
      <c r="E32" s="84"/>
      <c r="F32" s="84"/>
      <c r="G32" s="84"/>
      <c r="H32" s="338"/>
      <c r="I32" s="358"/>
      <c r="J32" s="335"/>
      <c r="K32" s="72"/>
      <c r="L32" s="68"/>
    </row>
    <row r="33" spans="1:12" ht="27.75" customHeight="1" x14ac:dyDescent="0.35">
      <c r="A33" s="70"/>
      <c r="B33" s="356"/>
      <c r="C33" s="356"/>
      <c r="D33" s="83" t="s">
        <v>223</v>
      </c>
      <c r="E33" s="84"/>
      <c r="F33" s="84"/>
      <c r="G33" s="84"/>
      <c r="H33" s="338"/>
      <c r="I33" s="358"/>
      <c r="J33" s="335"/>
      <c r="K33" s="72"/>
      <c r="L33" s="68"/>
    </row>
    <row r="34" spans="1:12" ht="24.75" customHeight="1" x14ac:dyDescent="0.35">
      <c r="A34" s="70"/>
      <c r="B34" s="343" t="s">
        <v>125</v>
      </c>
      <c r="C34" s="344"/>
      <c r="D34" s="345"/>
      <c r="E34" s="86">
        <f>SUM(E18:E33)/16</f>
        <v>0</v>
      </c>
      <c r="F34" s="86">
        <f>SUM(F18:F33)/16</f>
        <v>0</v>
      </c>
      <c r="G34" s="86">
        <f t="shared" ref="G34" si="1">SUM(G18:G33)/16</f>
        <v>0</v>
      </c>
      <c r="H34" s="338"/>
      <c r="I34" s="359"/>
      <c r="J34" s="335"/>
      <c r="K34" s="72"/>
      <c r="L34" s="68"/>
    </row>
    <row r="35" spans="1:12" ht="29.25" customHeight="1" x14ac:dyDescent="0.35">
      <c r="A35" s="70"/>
      <c r="B35" s="337">
        <v>3</v>
      </c>
      <c r="C35" s="337" t="s">
        <v>126</v>
      </c>
      <c r="D35" s="87" t="s">
        <v>224</v>
      </c>
      <c r="E35" s="88"/>
      <c r="F35" s="88"/>
      <c r="G35" s="88"/>
      <c r="H35" s="333"/>
      <c r="I35" s="334">
        <f>(E40*60%)+(F40*20%)+(G40*20%)</f>
        <v>0</v>
      </c>
      <c r="J35" s="353"/>
      <c r="K35" s="72"/>
      <c r="L35" s="68"/>
    </row>
    <row r="36" spans="1:12" ht="24.75" customHeight="1" x14ac:dyDescent="0.35">
      <c r="A36" s="70"/>
      <c r="B36" s="337"/>
      <c r="C36" s="337"/>
      <c r="D36" s="87" t="s">
        <v>144</v>
      </c>
      <c r="E36" s="88"/>
      <c r="F36" s="88"/>
      <c r="G36" s="88"/>
      <c r="H36" s="333"/>
      <c r="I36" s="334"/>
      <c r="J36" s="353"/>
      <c r="K36" s="72"/>
      <c r="L36" s="68"/>
    </row>
    <row r="37" spans="1:12" ht="24.75" customHeight="1" x14ac:dyDescent="0.35">
      <c r="A37" s="70"/>
      <c r="B37" s="337"/>
      <c r="C37" s="337"/>
      <c r="D37" s="87" t="s">
        <v>145</v>
      </c>
      <c r="E37" s="88"/>
      <c r="F37" s="88"/>
      <c r="G37" s="88"/>
      <c r="H37" s="333"/>
      <c r="I37" s="334"/>
      <c r="J37" s="353"/>
      <c r="K37" s="72"/>
      <c r="L37" s="68"/>
    </row>
    <row r="38" spans="1:12" ht="24.75" customHeight="1" x14ac:dyDescent="0.35">
      <c r="A38" s="70"/>
      <c r="B38" s="337"/>
      <c r="C38" s="337"/>
      <c r="D38" s="87" t="s">
        <v>209</v>
      </c>
      <c r="E38" s="88"/>
      <c r="F38" s="88"/>
      <c r="G38" s="88"/>
      <c r="H38" s="333"/>
      <c r="I38" s="334"/>
      <c r="J38" s="353"/>
      <c r="K38" s="72"/>
      <c r="L38" s="68"/>
    </row>
    <row r="39" spans="1:12" ht="38.25" customHeight="1" x14ac:dyDescent="0.35">
      <c r="A39" s="70"/>
      <c r="B39" s="337"/>
      <c r="C39" s="337"/>
      <c r="D39" s="87" t="s">
        <v>225</v>
      </c>
      <c r="E39" s="88"/>
      <c r="F39" s="88"/>
      <c r="G39" s="88"/>
      <c r="H39" s="333"/>
      <c r="I39" s="334"/>
      <c r="J39" s="353"/>
      <c r="K39" s="72"/>
      <c r="L39" s="68"/>
    </row>
    <row r="40" spans="1:12" ht="24.75" customHeight="1" x14ac:dyDescent="0.35">
      <c r="A40" s="70"/>
      <c r="B40" s="339" t="s">
        <v>125</v>
      </c>
      <c r="C40" s="340"/>
      <c r="D40" s="341"/>
      <c r="E40" s="86">
        <f>SUM(E35:E39)/5</f>
        <v>0</v>
      </c>
      <c r="F40" s="86">
        <f t="shared" ref="F40:G40" si="2">SUM(F35:F39)/5</f>
        <v>0</v>
      </c>
      <c r="G40" s="86">
        <f t="shared" si="2"/>
        <v>0</v>
      </c>
      <c r="H40" s="333"/>
      <c r="I40" s="334"/>
      <c r="J40" s="353"/>
      <c r="K40" s="72"/>
      <c r="L40" s="68"/>
    </row>
    <row r="41" spans="1:12" ht="23.25" customHeight="1" x14ac:dyDescent="0.35">
      <c r="A41" s="70"/>
      <c r="B41" s="337">
        <v>4</v>
      </c>
      <c r="C41" s="337" t="s">
        <v>237</v>
      </c>
      <c r="D41" s="83" t="s">
        <v>227</v>
      </c>
      <c r="E41" s="88"/>
      <c r="F41" s="88"/>
      <c r="G41" s="88"/>
      <c r="H41" s="347"/>
      <c r="I41" s="334">
        <f>+(E51*60%)+(F51*20%)+(G51*20%)</f>
        <v>0</v>
      </c>
      <c r="J41" s="335"/>
      <c r="K41" s="72"/>
      <c r="L41" s="68"/>
    </row>
    <row r="42" spans="1:12" ht="26.25" customHeight="1" x14ac:dyDescent="0.35">
      <c r="A42" s="70"/>
      <c r="B42" s="337"/>
      <c r="C42" s="337"/>
      <c r="D42" s="83" t="s">
        <v>228</v>
      </c>
      <c r="E42" s="88"/>
      <c r="F42" s="88"/>
      <c r="G42" s="88"/>
      <c r="H42" s="347"/>
      <c r="I42" s="334"/>
      <c r="J42" s="335"/>
      <c r="K42" s="72"/>
      <c r="L42" s="68"/>
    </row>
    <row r="43" spans="1:12" ht="53.25" customHeight="1" x14ac:dyDescent="0.35">
      <c r="A43" s="70"/>
      <c r="B43" s="337"/>
      <c r="C43" s="337"/>
      <c r="D43" s="83" t="s">
        <v>229</v>
      </c>
      <c r="E43" s="88"/>
      <c r="F43" s="88"/>
      <c r="G43" s="88"/>
      <c r="H43" s="347"/>
      <c r="I43" s="334"/>
      <c r="J43" s="335"/>
      <c r="K43" s="72"/>
      <c r="L43" s="68"/>
    </row>
    <row r="44" spans="1:12" ht="39.75" customHeight="1" x14ac:dyDescent="0.35">
      <c r="A44" s="70"/>
      <c r="B44" s="337"/>
      <c r="C44" s="337"/>
      <c r="D44" s="83" t="s">
        <v>230</v>
      </c>
      <c r="E44" s="88"/>
      <c r="F44" s="88"/>
      <c r="G44" s="88"/>
      <c r="H44" s="347"/>
      <c r="I44" s="334"/>
      <c r="J44" s="335"/>
      <c r="K44" s="72"/>
      <c r="L44" s="68"/>
    </row>
    <row r="45" spans="1:12" ht="45.75" customHeight="1" x14ac:dyDescent="0.35">
      <c r="A45" s="70"/>
      <c r="B45" s="337"/>
      <c r="C45" s="337"/>
      <c r="D45" s="83" t="s">
        <v>231</v>
      </c>
      <c r="E45" s="88"/>
      <c r="F45" s="88"/>
      <c r="G45" s="88"/>
      <c r="H45" s="347"/>
      <c r="I45" s="334"/>
      <c r="J45" s="335"/>
      <c r="K45" s="72"/>
      <c r="L45" s="68"/>
    </row>
    <row r="46" spans="1:12" ht="40.5" customHeight="1" x14ac:dyDescent="0.35">
      <c r="A46" s="70"/>
      <c r="B46" s="337"/>
      <c r="C46" s="337"/>
      <c r="D46" s="83" t="s">
        <v>232</v>
      </c>
      <c r="E46" s="88"/>
      <c r="F46" s="88"/>
      <c r="G46" s="88"/>
      <c r="H46" s="347"/>
      <c r="I46" s="334"/>
      <c r="J46" s="335"/>
      <c r="K46" s="72"/>
      <c r="L46" s="68"/>
    </row>
    <row r="47" spans="1:12" ht="28.5" customHeight="1" x14ac:dyDescent="0.35">
      <c r="A47" s="70"/>
      <c r="B47" s="337"/>
      <c r="C47" s="337"/>
      <c r="D47" s="83" t="s">
        <v>233</v>
      </c>
      <c r="E47" s="88"/>
      <c r="F47" s="88"/>
      <c r="G47" s="88"/>
      <c r="H47" s="347"/>
      <c r="I47" s="334"/>
      <c r="J47" s="335"/>
      <c r="K47" s="72"/>
      <c r="L47" s="68"/>
    </row>
    <row r="48" spans="1:12" ht="18.75" customHeight="1" x14ac:dyDescent="0.35">
      <c r="A48" s="70"/>
      <c r="B48" s="337"/>
      <c r="C48" s="337"/>
      <c r="D48" s="83" t="s">
        <v>234</v>
      </c>
      <c r="E48" s="88"/>
      <c r="F48" s="88"/>
      <c r="G48" s="88"/>
      <c r="H48" s="347"/>
      <c r="I48" s="334"/>
      <c r="J48" s="335"/>
      <c r="K48" s="72"/>
      <c r="L48" s="68"/>
    </row>
    <row r="49" spans="1:12" ht="47.25" customHeight="1" x14ac:dyDescent="0.35">
      <c r="A49" s="70"/>
      <c r="B49" s="337"/>
      <c r="C49" s="337"/>
      <c r="D49" s="83" t="s">
        <v>235</v>
      </c>
      <c r="E49" s="88"/>
      <c r="F49" s="88"/>
      <c r="G49" s="88"/>
      <c r="H49" s="347"/>
      <c r="I49" s="334"/>
      <c r="J49" s="335"/>
      <c r="K49" s="72"/>
      <c r="L49" s="68"/>
    </row>
    <row r="50" spans="1:12" ht="32.25" customHeight="1" x14ac:dyDescent="0.35">
      <c r="A50" s="70"/>
      <c r="B50" s="337"/>
      <c r="C50" s="337"/>
      <c r="D50" s="83" t="s">
        <v>236</v>
      </c>
      <c r="E50" s="84"/>
      <c r="F50" s="84"/>
      <c r="G50" s="84"/>
      <c r="H50" s="347"/>
      <c r="I50" s="334"/>
      <c r="J50" s="335"/>
      <c r="K50" s="72"/>
      <c r="L50" s="68"/>
    </row>
    <row r="51" spans="1:12" ht="24.75" customHeight="1" x14ac:dyDescent="0.35">
      <c r="A51" s="70"/>
      <c r="B51" s="343" t="s">
        <v>125</v>
      </c>
      <c r="C51" s="344"/>
      <c r="D51" s="345"/>
      <c r="E51" s="86">
        <f>SUM(E41:E50)/10</f>
        <v>0</v>
      </c>
      <c r="F51" s="86">
        <f t="shared" ref="F51:G51" si="3">SUM(F41:F50)/10</f>
        <v>0</v>
      </c>
      <c r="G51" s="86">
        <f t="shared" si="3"/>
        <v>0</v>
      </c>
      <c r="H51" s="347"/>
      <c r="I51" s="334"/>
      <c r="J51" s="335"/>
      <c r="K51" s="72"/>
      <c r="L51" s="68"/>
    </row>
    <row r="52" spans="1:12" ht="30.75" customHeight="1" x14ac:dyDescent="0.35">
      <c r="A52" s="70"/>
      <c r="B52" s="337">
        <v>5</v>
      </c>
      <c r="C52" s="337" t="s">
        <v>238</v>
      </c>
      <c r="D52" s="83" t="s">
        <v>242</v>
      </c>
      <c r="E52" s="88"/>
      <c r="F52" s="88"/>
      <c r="G52" s="88"/>
      <c r="H52" s="347"/>
      <c r="I52" s="334">
        <f>(E58*60%)+(F58*20%)+(G58*20%)</f>
        <v>0</v>
      </c>
      <c r="J52" s="335"/>
      <c r="K52" s="72"/>
      <c r="L52" s="68"/>
    </row>
    <row r="53" spans="1:12" ht="57" customHeight="1" x14ac:dyDescent="0.35">
      <c r="A53" s="70"/>
      <c r="B53" s="337"/>
      <c r="C53" s="337"/>
      <c r="D53" s="83" t="s">
        <v>241</v>
      </c>
      <c r="E53" s="88"/>
      <c r="F53" s="88"/>
      <c r="G53" s="88"/>
      <c r="H53" s="347"/>
      <c r="I53" s="334"/>
      <c r="J53" s="335"/>
      <c r="K53" s="72"/>
      <c r="L53" s="68"/>
    </row>
    <row r="54" spans="1:12" ht="49.5" customHeight="1" x14ac:dyDescent="0.35">
      <c r="A54" s="70"/>
      <c r="B54" s="337"/>
      <c r="C54" s="337"/>
      <c r="D54" s="83" t="s">
        <v>243</v>
      </c>
      <c r="E54" s="88"/>
      <c r="F54" s="88"/>
      <c r="G54" s="88"/>
      <c r="H54" s="347"/>
      <c r="I54" s="334"/>
      <c r="J54" s="335"/>
      <c r="K54" s="72"/>
      <c r="L54" s="68"/>
    </row>
    <row r="55" spans="1:12" ht="36.75" customHeight="1" x14ac:dyDescent="0.35">
      <c r="A55" s="70"/>
      <c r="B55" s="337"/>
      <c r="C55" s="337"/>
      <c r="D55" s="83" t="s">
        <v>239</v>
      </c>
      <c r="E55" s="88"/>
      <c r="F55" s="88"/>
      <c r="G55" s="88"/>
      <c r="H55" s="347"/>
      <c r="I55" s="334"/>
      <c r="J55" s="335"/>
      <c r="K55" s="72"/>
      <c r="L55" s="68"/>
    </row>
    <row r="56" spans="1:12" ht="38.25" customHeight="1" x14ac:dyDescent="0.35">
      <c r="A56" s="70"/>
      <c r="B56" s="337"/>
      <c r="C56" s="337"/>
      <c r="D56" s="83" t="s">
        <v>240</v>
      </c>
      <c r="E56" s="84"/>
      <c r="F56" s="84"/>
      <c r="G56" s="84"/>
      <c r="H56" s="347"/>
      <c r="I56" s="334"/>
      <c r="J56" s="335"/>
      <c r="K56" s="72"/>
      <c r="L56" s="68"/>
    </row>
    <row r="57" spans="1:12" ht="48.75" customHeight="1" x14ac:dyDescent="0.35">
      <c r="A57" s="70"/>
      <c r="B57" s="337"/>
      <c r="C57" s="337"/>
      <c r="D57" s="83" t="s">
        <v>271</v>
      </c>
      <c r="E57" s="89"/>
      <c r="F57" s="89"/>
      <c r="G57" s="89"/>
      <c r="H57" s="347"/>
      <c r="I57" s="334"/>
      <c r="J57" s="335"/>
      <c r="K57" s="72"/>
      <c r="L57" s="68"/>
    </row>
    <row r="58" spans="1:12" ht="24.75" customHeight="1" x14ac:dyDescent="0.35">
      <c r="A58" s="70"/>
      <c r="B58" s="343" t="s">
        <v>125</v>
      </c>
      <c r="C58" s="344"/>
      <c r="D58" s="345"/>
      <c r="E58" s="86">
        <f>SUM(E52:E57)/6</f>
        <v>0</v>
      </c>
      <c r="F58" s="86">
        <f t="shared" ref="F58:G58" si="4">SUM(F52:F57)/6</f>
        <v>0</v>
      </c>
      <c r="G58" s="86">
        <f t="shared" si="4"/>
        <v>0</v>
      </c>
      <c r="H58" s="347"/>
      <c r="I58" s="334"/>
      <c r="J58" s="335"/>
      <c r="K58" s="72"/>
      <c r="L58" s="68"/>
    </row>
    <row r="59" spans="1:12" ht="36.75" customHeight="1" x14ac:dyDescent="0.35">
      <c r="A59" s="70"/>
      <c r="B59" s="337">
        <v>6</v>
      </c>
      <c r="C59" s="337" t="s">
        <v>244</v>
      </c>
      <c r="D59" s="83" t="s">
        <v>245</v>
      </c>
      <c r="E59" s="89"/>
      <c r="F59" s="89"/>
      <c r="G59" s="89"/>
      <c r="H59" s="338"/>
      <c r="I59" s="334">
        <f>(E77*60%)+(F77*20%)+(G77*20%)</f>
        <v>0</v>
      </c>
      <c r="J59" s="335"/>
      <c r="K59" s="72"/>
      <c r="L59" s="68"/>
    </row>
    <row r="60" spans="1:12" ht="50.25" customHeight="1" x14ac:dyDescent="0.35">
      <c r="A60" s="70"/>
      <c r="B60" s="337"/>
      <c r="C60" s="337"/>
      <c r="D60" s="83" t="s">
        <v>246</v>
      </c>
      <c r="E60" s="89"/>
      <c r="F60" s="89"/>
      <c r="G60" s="89"/>
      <c r="H60" s="338"/>
      <c r="I60" s="334"/>
      <c r="J60" s="335"/>
      <c r="K60" s="72"/>
      <c r="L60" s="68"/>
    </row>
    <row r="61" spans="1:12" ht="55.5" customHeight="1" x14ac:dyDescent="0.35">
      <c r="A61" s="70"/>
      <c r="B61" s="337"/>
      <c r="C61" s="337"/>
      <c r="D61" s="83" t="s">
        <v>272</v>
      </c>
      <c r="E61" s="89"/>
      <c r="F61" s="89"/>
      <c r="G61" s="89"/>
      <c r="H61" s="338"/>
      <c r="I61" s="334"/>
      <c r="J61" s="335"/>
      <c r="K61" s="72"/>
      <c r="L61" s="68"/>
    </row>
    <row r="62" spans="1:12" ht="65.25" customHeight="1" x14ac:dyDescent="0.35">
      <c r="A62" s="70"/>
      <c r="B62" s="337"/>
      <c r="C62" s="337"/>
      <c r="D62" s="83" t="s">
        <v>273</v>
      </c>
      <c r="E62" s="89"/>
      <c r="F62" s="89"/>
      <c r="G62" s="89"/>
      <c r="H62" s="338"/>
      <c r="I62" s="334"/>
      <c r="J62" s="335"/>
      <c r="K62" s="72"/>
      <c r="L62" s="68"/>
    </row>
    <row r="63" spans="1:12" ht="41.25" customHeight="1" x14ac:dyDescent="0.35">
      <c r="A63" s="70"/>
      <c r="B63" s="337"/>
      <c r="C63" s="337"/>
      <c r="D63" s="83" t="s">
        <v>247</v>
      </c>
      <c r="E63" s="89"/>
      <c r="F63" s="89"/>
      <c r="G63" s="89"/>
      <c r="H63" s="338"/>
      <c r="I63" s="334"/>
      <c r="J63" s="335"/>
      <c r="K63" s="72"/>
      <c r="L63" s="68"/>
    </row>
    <row r="64" spans="1:12" ht="24.75" customHeight="1" x14ac:dyDescent="0.35">
      <c r="A64" s="70"/>
      <c r="B64" s="337"/>
      <c r="C64" s="337"/>
      <c r="D64" s="83" t="s">
        <v>248</v>
      </c>
      <c r="E64" s="89"/>
      <c r="F64" s="89"/>
      <c r="G64" s="89"/>
      <c r="H64" s="338"/>
      <c r="I64" s="334"/>
      <c r="J64" s="335"/>
      <c r="K64" s="72"/>
      <c r="L64" s="68"/>
    </row>
    <row r="65" spans="1:12" ht="18.75" customHeight="1" x14ac:dyDescent="0.35">
      <c r="A65" s="70"/>
      <c r="B65" s="337"/>
      <c r="C65" s="337"/>
      <c r="D65" s="83" t="s">
        <v>249</v>
      </c>
      <c r="E65" s="89"/>
      <c r="F65" s="89"/>
      <c r="G65" s="89"/>
      <c r="H65" s="338"/>
      <c r="I65" s="334"/>
      <c r="J65" s="335"/>
      <c r="K65" s="72"/>
      <c r="L65" s="68"/>
    </row>
    <row r="66" spans="1:12" ht="63" customHeight="1" x14ac:dyDescent="0.35">
      <c r="A66" s="70"/>
      <c r="B66" s="337"/>
      <c r="C66" s="337"/>
      <c r="D66" s="83" t="s">
        <v>274</v>
      </c>
      <c r="E66" s="89"/>
      <c r="F66" s="89"/>
      <c r="G66" s="89"/>
      <c r="H66" s="338"/>
      <c r="I66" s="334"/>
      <c r="J66" s="335"/>
      <c r="K66" s="72"/>
      <c r="L66" s="68"/>
    </row>
    <row r="67" spans="1:12" ht="47.25" customHeight="1" x14ac:dyDescent="0.35">
      <c r="A67" s="70"/>
      <c r="B67" s="337"/>
      <c r="C67" s="337"/>
      <c r="D67" s="83" t="s">
        <v>250</v>
      </c>
      <c r="E67" s="89"/>
      <c r="F67" s="89"/>
      <c r="G67" s="89"/>
      <c r="H67" s="338"/>
      <c r="I67" s="334"/>
      <c r="J67" s="335"/>
      <c r="K67" s="72"/>
      <c r="L67" s="68"/>
    </row>
    <row r="68" spans="1:12" ht="47.25" customHeight="1" x14ac:dyDescent="0.35">
      <c r="A68" s="70"/>
      <c r="B68" s="337"/>
      <c r="C68" s="337"/>
      <c r="D68" s="83" t="s">
        <v>251</v>
      </c>
      <c r="E68" s="89"/>
      <c r="F68" s="89"/>
      <c r="G68" s="89"/>
      <c r="H68" s="338"/>
      <c r="I68" s="334"/>
      <c r="J68" s="335"/>
      <c r="K68" s="72"/>
      <c r="L68" s="68"/>
    </row>
    <row r="69" spans="1:12" ht="16.5" customHeight="1" x14ac:dyDescent="0.35">
      <c r="A69" s="70"/>
      <c r="B69" s="337"/>
      <c r="C69" s="337"/>
      <c r="D69" s="83" t="s">
        <v>252</v>
      </c>
      <c r="E69" s="89"/>
      <c r="F69" s="89"/>
      <c r="G69" s="89"/>
      <c r="H69" s="338"/>
      <c r="I69" s="334"/>
      <c r="J69" s="335"/>
      <c r="K69" s="72"/>
      <c r="L69" s="68"/>
    </row>
    <row r="70" spans="1:12" ht="24.75" customHeight="1" x14ac:dyDescent="0.35">
      <c r="A70" s="70"/>
      <c r="B70" s="337"/>
      <c r="C70" s="337"/>
      <c r="D70" s="83" t="s">
        <v>253</v>
      </c>
      <c r="E70" s="89"/>
      <c r="F70" s="89"/>
      <c r="G70" s="89"/>
      <c r="H70" s="338"/>
      <c r="I70" s="334"/>
      <c r="J70" s="335"/>
      <c r="K70" s="72"/>
      <c r="L70" s="68"/>
    </row>
    <row r="71" spans="1:12" ht="49.5" customHeight="1" x14ac:dyDescent="0.35">
      <c r="A71" s="70"/>
      <c r="B71" s="337"/>
      <c r="C71" s="337"/>
      <c r="D71" s="83" t="s">
        <v>275</v>
      </c>
      <c r="E71" s="89"/>
      <c r="F71" s="89"/>
      <c r="G71" s="89"/>
      <c r="H71" s="338"/>
      <c r="I71" s="334"/>
      <c r="J71" s="335"/>
      <c r="K71" s="72"/>
      <c r="L71" s="68"/>
    </row>
    <row r="72" spans="1:12" ht="49.5" customHeight="1" x14ac:dyDescent="0.35">
      <c r="A72" s="70"/>
      <c r="B72" s="337"/>
      <c r="C72" s="337"/>
      <c r="D72" s="83" t="s">
        <v>276</v>
      </c>
      <c r="E72" s="89"/>
      <c r="F72" s="89"/>
      <c r="G72" s="89"/>
      <c r="H72" s="338"/>
      <c r="I72" s="334"/>
      <c r="J72" s="335"/>
      <c r="K72" s="72"/>
      <c r="L72" s="68"/>
    </row>
    <row r="73" spans="1:12" ht="49.5" customHeight="1" x14ac:dyDescent="0.35">
      <c r="A73" s="70"/>
      <c r="B73" s="337"/>
      <c r="C73" s="337"/>
      <c r="D73" s="83" t="s">
        <v>281</v>
      </c>
      <c r="E73" s="89"/>
      <c r="F73" s="89"/>
      <c r="G73" s="89"/>
      <c r="H73" s="338"/>
      <c r="I73" s="334"/>
      <c r="J73" s="335"/>
      <c r="K73" s="72"/>
      <c r="L73" s="68"/>
    </row>
    <row r="74" spans="1:12" ht="49.5" customHeight="1" x14ac:dyDescent="0.35">
      <c r="A74" s="70"/>
      <c r="B74" s="337"/>
      <c r="C74" s="337"/>
      <c r="D74" s="83" t="s">
        <v>280</v>
      </c>
      <c r="E74" s="89"/>
      <c r="F74" s="89"/>
      <c r="G74" s="89"/>
      <c r="H74" s="338"/>
      <c r="I74" s="334"/>
      <c r="J74" s="335"/>
      <c r="K74" s="72"/>
      <c r="L74" s="68"/>
    </row>
    <row r="75" spans="1:12" ht="30.75" customHeight="1" x14ac:dyDescent="0.35">
      <c r="A75" s="70"/>
      <c r="B75" s="337"/>
      <c r="C75" s="337"/>
      <c r="D75" s="83" t="s">
        <v>277</v>
      </c>
      <c r="E75" s="89"/>
      <c r="F75" s="89"/>
      <c r="G75" s="89"/>
      <c r="H75" s="338"/>
      <c r="I75" s="334"/>
      <c r="J75" s="335"/>
      <c r="K75" s="72"/>
      <c r="L75" s="68"/>
    </row>
    <row r="76" spans="1:12" ht="14.25" customHeight="1" x14ac:dyDescent="0.35">
      <c r="A76" s="70"/>
      <c r="B76" s="337"/>
      <c r="C76" s="337"/>
      <c r="D76" s="90" t="s">
        <v>279</v>
      </c>
      <c r="E76" s="89"/>
      <c r="F76" s="89"/>
      <c r="G76" s="89"/>
      <c r="H76" s="338"/>
      <c r="I76" s="334"/>
      <c r="J76" s="335"/>
      <c r="K76" s="72"/>
      <c r="L76" s="68"/>
    </row>
    <row r="77" spans="1:12" ht="24.75" customHeight="1" x14ac:dyDescent="0.35">
      <c r="A77" s="70"/>
      <c r="B77" s="339" t="s">
        <v>125</v>
      </c>
      <c r="C77" s="340"/>
      <c r="D77" s="341"/>
      <c r="E77" s="86">
        <f>SUM(E59:E76)/18</f>
        <v>0</v>
      </c>
      <c r="F77" s="86">
        <f>SUM(F59:F76)/18</f>
        <v>0</v>
      </c>
      <c r="G77" s="86">
        <f t="shared" ref="G77" si="5">SUM(G59:G76)/18</f>
        <v>0</v>
      </c>
      <c r="H77" s="338"/>
      <c r="I77" s="334"/>
      <c r="J77" s="335"/>
      <c r="K77" s="72"/>
      <c r="L77" s="68"/>
    </row>
    <row r="78" spans="1:12" ht="45" customHeight="1" x14ac:dyDescent="0.35">
      <c r="A78" s="70"/>
      <c r="B78" s="337">
        <v>7</v>
      </c>
      <c r="C78" s="337" t="s">
        <v>264</v>
      </c>
      <c r="D78" s="87" t="s">
        <v>278</v>
      </c>
      <c r="E78" s="88"/>
      <c r="F78" s="88"/>
      <c r="G78" s="88"/>
      <c r="H78" s="342"/>
      <c r="I78" s="334">
        <f>(E89*60%)+(F89*20%)+(G89*20%)</f>
        <v>0</v>
      </c>
      <c r="J78" s="336"/>
      <c r="K78" s="72"/>
      <c r="L78" s="68"/>
    </row>
    <row r="79" spans="1:12" ht="53.25" customHeight="1" x14ac:dyDescent="0.35">
      <c r="A79" s="70"/>
      <c r="B79" s="337"/>
      <c r="C79" s="337"/>
      <c r="D79" s="87" t="s">
        <v>254</v>
      </c>
      <c r="E79" s="88"/>
      <c r="F79" s="88"/>
      <c r="G79" s="88"/>
      <c r="H79" s="342"/>
      <c r="I79" s="334"/>
      <c r="J79" s="336"/>
      <c r="K79" s="72"/>
      <c r="L79" s="68"/>
    </row>
    <row r="80" spans="1:12" ht="56.25" customHeight="1" x14ac:dyDescent="0.35">
      <c r="A80" s="70"/>
      <c r="B80" s="337"/>
      <c r="C80" s="337"/>
      <c r="D80" s="87" t="s">
        <v>255</v>
      </c>
      <c r="E80" s="88"/>
      <c r="F80" s="88"/>
      <c r="G80" s="88"/>
      <c r="H80" s="342"/>
      <c r="I80" s="334"/>
      <c r="J80" s="336"/>
      <c r="K80" s="72"/>
      <c r="L80" s="68"/>
    </row>
    <row r="81" spans="1:12" ht="36.75" customHeight="1" x14ac:dyDescent="0.35">
      <c r="A81" s="70"/>
      <c r="B81" s="337"/>
      <c r="C81" s="337"/>
      <c r="D81" s="87" t="s">
        <v>256</v>
      </c>
      <c r="E81" s="88"/>
      <c r="F81" s="88"/>
      <c r="G81" s="88"/>
      <c r="H81" s="342"/>
      <c r="I81" s="334"/>
      <c r="J81" s="336"/>
      <c r="K81" s="72"/>
      <c r="L81" s="68"/>
    </row>
    <row r="82" spans="1:12" ht="59.25" customHeight="1" x14ac:dyDescent="0.35">
      <c r="A82" s="70"/>
      <c r="B82" s="337"/>
      <c r="C82" s="337"/>
      <c r="D82" s="87" t="s">
        <v>257</v>
      </c>
      <c r="E82" s="88"/>
      <c r="F82" s="88"/>
      <c r="G82" s="88"/>
      <c r="H82" s="342"/>
      <c r="I82" s="334"/>
      <c r="J82" s="336"/>
      <c r="K82" s="72"/>
      <c r="L82" s="68"/>
    </row>
    <row r="83" spans="1:12" ht="42" customHeight="1" x14ac:dyDescent="0.35">
      <c r="A83" s="70"/>
      <c r="B83" s="337"/>
      <c r="C83" s="337"/>
      <c r="D83" s="87" t="s">
        <v>258</v>
      </c>
      <c r="E83" s="88"/>
      <c r="F83" s="88"/>
      <c r="G83" s="88"/>
      <c r="H83" s="342"/>
      <c r="I83" s="334"/>
      <c r="J83" s="336"/>
      <c r="K83" s="72"/>
      <c r="L83" s="68"/>
    </row>
    <row r="84" spans="1:12" ht="37.5" customHeight="1" x14ac:dyDescent="0.35">
      <c r="A84" s="70"/>
      <c r="B84" s="337"/>
      <c r="C84" s="337"/>
      <c r="D84" s="87" t="s">
        <v>259</v>
      </c>
      <c r="E84" s="88"/>
      <c r="F84" s="88"/>
      <c r="G84" s="88"/>
      <c r="H84" s="342"/>
      <c r="I84" s="334"/>
      <c r="J84" s="336"/>
      <c r="K84" s="72"/>
      <c r="L84" s="68"/>
    </row>
    <row r="85" spans="1:12" ht="37.5" customHeight="1" x14ac:dyDescent="0.35">
      <c r="A85" s="70"/>
      <c r="B85" s="337"/>
      <c r="C85" s="337"/>
      <c r="D85" s="87" t="s">
        <v>260</v>
      </c>
      <c r="E85" s="88"/>
      <c r="F85" s="88"/>
      <c r="G85" s="88"/>
      <c r="H85" s="342"/>
      <c r="I85" s="334"/>
      <c r="J85" s="336"/>
      <c r="K85" s="72"/>
      <c r="L85" s="68"/>
    </row>
    <row r="86" spans="1:12" ht="37.5" customHeight="1" x14ac:dyDescent="0.35">
      <c r="A86" s="70"/>
      <c r="B86" s="337"/>
      <c r="C86" s="337"/>
      <c r="D86" s="87" t="s">
        <v>261</v>
      </c>
      <c r="E86" s="88"/>
      <c r="F86" s="88"/>
      <c r="G86" s="88"/>
      <c r="H86" s="342"/>
      <c r="I86" s="334"/>
      <c r="J86" s="336"/>
      <c r="K86" s="72"/>
      <c r="L86" s="68"/>
    </row>
    <row r="87" spans="1:12" ht="53.25" customHeight="1" x14ac:dyDescent="0.35">
      <c r="A87" s="70"/>
      <c r="B87" s="337"/>
      <c r="C87" s="337"/>
      <c r="D87" s="87" t="s">
        <v>262</v>
      </c>
      <c r="E87" s="88"/>
      <c r="F87" s="88"/>
      <c r="G87" s="88"/>
      <c r="H87" s="342"/>
      <c r="I87" s="334"/>
      <c r="J87" s="336"/>
      <c r="K87" s="72"/>
      <c r="L87" s="68"/>
    </row>
    <row r="88" spans="1:12" ht="51" customHeight="1" x14ac:dyDescent="0.35">
      <c r="A88" s="70"/>
      <c r="B88" s="337"/>
      <c r="C88" s="337"/>
      <c r="D88" s="87" t="s">
        <v>263</v>
      </c>
      <c r="E88" s="88"/>
      <c r="F88" s="88"/>
      <c r="G88" s="88"/>
      <c r="H88" s="342"/>
      <c r="I88" s="334"/>
      <c r="J88" s="336"/>
      <c r="K88" s="72"/>
      <c r="L88" s="68"/>
    </row>
    <row r="89" spans="1:12" ht="24.75" customHeight="1" x14ac:dyDescent="0.35">
      <c r="A89" s="70"/>
      <c r="B89" s="343" t="s">
        <v>125</v>
      </c>
      <c r="C89" s="344"/>
      <c r="D89" s="345"/>
      <c r="E89" s="86">
        <f>SUM(E78:E88)/11</f>
        <v>0</v>
      </c>
      <c r="F89" s="86">
        <f>SUM(F78:F88)/11</f>
        <v>0</v>
      </c>
      <c r="G89" s="86">
        <f t="shared" ref="G89" si="6">SUM(G78:G88)/11</f>
        <v>0</v>
      </c>
      <c r="H89" s="342"/>
      <c r="I89" s="334"/>
      <c r="J89" s="336"/>
      <c r="K89" s="72"/>
      <c r="L89" s="68"/>
    </row>
    <row r="90" spans="1:12" ht="30" customHeight="1" x14ac:dyDescent="0.35">
      <c r="A90" s="70"/>
      <c r="B90" s="337">
        <v>8</v>
      </c>
      <c r="C90" s="337" t="s">
        <v>265</v>
      </c>
      <c r="D90" s="87" t="s">
        <v>266</v>
      </c>
      <c r="E90" s="88"/>
      <c r="F90" s="88"/>
      <c r="G90" s="88"/>
      <c r="H90" s="342"/>
      <c r="I90" s="334">
        <f>(E95*60%)+(F95*20%)+(G95*20%)</f>
        <v>0</v>
      </c>
      <c r="J90" s="335"/>
      <c r="K90" s="72"/>
      <c r="L90" s="68"/>
    </row>
    <row r="91" spans="1:12" ht="27.75" customHeight="1" x14ac:dyDescent="0.35">
      <c r="A91" s="70"/>
      <c r="B91" s="337"/>
      <c r="C91" s="337"/>
      <c r="D91" s="87" t="s">
        <v>267</v>
      </c>
      <c r="E91" s="88"/>
      <c r="F91" s="88"/>
      <c r="G91" s="88"/>
      <c r="H91" s="342"/>
      <c r="I91" s="334"/>
      <c r="J91" s="335"/>
      <c r="K91" s="72"/>
      <c r="L91" s="68"/>
    </row>
    <row r="92" spans="1:12" ht="32.25" customHeight="1" x14ac:dyDescent="0.35">
      <c r="A92" s="70"/>
      <c r="B92" s="337"/>
      <c r="C92" s="337"/>
      <c r="D92" s="87" t="s">
        <v>268</v>
      </c>
      <c r="E92" s="88"/>
      <c r="F92" s="88"/>
      <c r="G92" s="88"/>
      <c r="H92" s="342"/>
      <c r="I92" s="334"/>
      <c r="J92" s="335"/>
      <c r="K92" s="72"/>
      <c r="L92" s="68"/>
    </row>
    <row r="93" spans="1:12" ht="30" customHeight="1" x14ac:dyDescent="0.35">
      <c r="A93" s="70"/>
      <c r="B93" s="337"/>
      <c r="C93" s="337"/>
      <c r="D93" s="87" t="s">
        <v>269</v>
      </c>
      <c r="E93" s="88"/>
      <c r="F93" s="88"/>
      <c r="G93" s="88"/>
      <c r="H93" s="342"/>
      <c r="I93" s="334"/>
      <c r="J93" s="335"/>
      <c r="K93" s="72"/>
      <c r="L93" s="68"/>
    </row>
    <row r="94" spans="1:12" ht="35.25" customHeight="1" x14ac:dyDescent="0.35">
      <c r="A94" s="70"/>
      <c r="B94" s="337"/>
      <c r="C94" s="337"/>
      <c r="D94" s="87" t="s">
        <v>270</v>
      </c>
      <c r="E94" s="88"/>
      <c r="F94" s="88"/>
      <c r="G94" s="88"/>
      <c r="H94" s="342"/>
      <c r="I94" s="334"/>
      <c r="J94" s="335"/>
      <c r="K94" s="72"/>
      <c r="L94" s="68"/>
    </row>
    <row r="95" spans="1:12" ht="24.75" customHeight="1" x14ac:dyDescent="0.35">
      <c r="A95" s="70"/>
      <c r="B95" s="346" t="s">
        <v>48</v>
      </c>
      <c r="C95" s="346"/>
      <c r="D95" s="346"/>
      <c r="E95" s="86">
        <f>SUM(E90:E94)/5</f>
        <v>0</v>
      </c>
      <c r="F95" s="86">
        <f>SUM(F90:F94)/5</f>
        <v>0</v>
      </c>
      <c r="G95" s="86">
        <f t="shared" ref="G95" si="7">SUM(G90:G94)/5</f>
        <v>0</v>
      </c>
      <c r="H95" s="342"/>
      <c r="I95" s="334"/>
      <c r="J95" s="335"/>
      <c r="K95" s="72"/>
      <c r="L95" s="68"/>
    </row>
    <row r="96" spans="1:12" ht="14.5" x14ac:dyDescent="0.35">
      <c r="A96" s="70"/>
      <c r="B96" s="91"/>
      <c r="C96" s="91"/>
      <c r="D96" s="92"/>
      <c r="E96" s="91"/>
      <c r="F96" s="91"/>
      <c r="G96" s="91"/>
      <c r="H96" s="91"/>
      <c r="I96" s="91"/>
      <c r="J96" s="91"/>
      <c r="K96" s="72"/>
      <c r="L96" s="68"/>
    </row>
    <row r="97" spans="1:13" ht="18.75" customHeight="1" x14ac:dyDescent="0.35">
      <c r="A97" s="70"/>
      <c r="B97" s="93"/>
      <c r="C97" s="93"/>
      <c r="D97" s="93"/>
      <c r="E97" s="332" t="s">
        <v>217</v>
      </c>
      <c r="F97" s="332"/>
      <c r="G97" s="332"/>
      <c r="H97" s="94"/>
      <c r="I97" s="95">
        <f>AVERAGE(I14:I95)</f>
        <v>0</v>
      </c>
      <c r="J97" s="96">
        <f>I97/5*100%</f>
        <v>0</v>
      </c>
      <c r="K97" s="72"/>
      <c r="L97" s="68"/>
    </row>
    <row r="98" spans="1:13" ht="18.75" customHeight="1" x14ac:dyDescent="0.35">
      <c r="A98" s="70"/>
      <c r="B98" s="97"/>
      <c r="C98" s="97"/>
      <c r="D98" s="98"/>
      <c r="E98" s="97"/>
      <c r="F98" s="97"/>
      <c r="G98" s="97"/>
      <c r="H98" s="97"/>
      <c r="I98" s="97"/>
      <c r="J98" s="97"/>
      <c r="K98" s="72"/>
      <c r="L98" s="68"/>
      <c r="M98" s="68"/>
    </row>
    <row r="99" spans="1:13" ht="39.75" customHeight="1" x14ac:dyDescent="0.35">
      <c r="A99" s="70"/>
      <c r="B99" s="97"/>
      <c r="C99" s="99" t="s">
        <v>298</v>
      </c>
      <c r="D99" s="100"/>
      <c r="E99" s="97"/>
      <c r="F99" s="97"/>
      <c r="G99" s="97"/>
      <c r="H99" s="330"/>
      <c r="I99" s="330"/>
      <c r="J99" s="101"/>
      <c r="K99" s="72"/>
      <c r="L99" s="68"/>
      <c r="M99" s="68"/>
    </row>
    <row r="100" spans="1:13" ht="30" customHeight="1" x14ac:dyDescent="0.35">
      <c r="A100" s="70"/>
      <c r="B100" s="97"/>
      <c r="C100" s="99" t="s">
        <v>299</v>
      </c>
      <c r="D100" s="100"/>
      <c r="E100" s="97"/>
      <c r="F100" s="97"/>
      <c r="G100" s="97"/>
      <c r="H100" s="331" t="s">
        <v>200</v>
      </c>
      <c r="I100" s="331"/>
      <c r="J100" s="99" t="s">
        <v>201</v>
      </c>
      <c r="K100" s="72"/>
      <c r="L100" s="68"/>
      <c r="M100" s="68"/>
    </row>
    <row r="101" spans="1:13" ht="14.5" x14ac:dyDescent="0.35">
      <c r="A101" s="70"/>
      <c r="B101" s="97"/>
      <c r="C101" s="97"/>
      <c r="D101" s="97"/>
      <c r="E101" s="97"/>
      <c r="F101" s="97"/>
      <c r="G101" s="97"/>
      <c r="H101" s="97"/>
      <c r="I101" s="97"/>
      <c r="J101" s="97"/>
      <c r="K101" s="70"/>
      <c r="L101" s="68"/>
      <c r="M101" s="68"/>
    </row>
    <row r="102" spans="1:13" ht="14.5" x14ac:dyDescent="0.35">
      <c r="A102" s="68"/>
      <c r="K102" s="68"/>
      <c r="L102" s="68"/>
    </row>
    <row r="103" spans="1:13" ht="14.5" x14ac:dyDescent="0.35">
      <c r="A103" s="68"/>
      <c r="K103" s="68"/>
      <c r="L103" s="68"/>
    </row>
    <row r="104" spans="1:13" ht="14.5" x14ac:dyDescent="0.35">
      <c r="A104" s="68"/>
      <c r="K104" s="68"/>
      <c r="L104" s="68"/>
    </row>
    <row r="105" spans="1:13" ht="14.5" x14ac:dyDescent="0.35">
      <c r="A105" s="68"/>
      <c r="K105" s="68"/>
      <c r="L105" s="68"/>
    </row>
    <row r="106" spans="1:13" ht="14.5" x14ac:dyDescent="0.35">
      <c r="A106" s="68"/>
      <c r="K106" s="68"/>
      <c r="L106" s="68"/>
    </row>
    <row r="107" spans="1:13" ht="14.5" x14ac:dyDescent="0.35">
      <c r="A107" s="68"/>
      <c r="K107" s="68"/>
      <c r="L107" s="68"/>
    </row>
    <row r="108" spans="1:13" ht="14.5" x14ac:dyDescent="0.35">
      <c r="A108" s="68"/>
      <c r="K108" s="68"/>
      <c r="L108" s="68"/>
    </row>
    <row r="109" spans="1:13" ht="14.5" x14ac:dyDescent="0.35">
      <c r="A109" s="68"/>
      <c r="K109" s="68"/>
      <c r="L109" s="68"/>
    </row>
    <row r="110" spans="1:13" ht="14.5" x14ac:dyDescent="0.35">
      <c r="A110" s="68"/>
      <c r="K110" s="68"/>
      <c r="L110" s="68"/>
    </row>
    <row r="111" spans="1:13" ht="14.5" x14ac:dyDescent="0.35">
      <c r="A111" s="68"/>
      <c r="K111" s="68"/>
      <c r="L111" s="68"/>
    </row>
    <row r="112" spans="1:13" ht="14.5" x14ac:dyDescent="0.35">
      <c r="A112" s="68"/>
      <c r="K112" s="68"/>
      <c r="L112" s="68"/>
    </row>
    <row r="113" spans="1:12" ht="14.5" x14ac:dyDescent="0.35">
      <c r="A113" s="68"/>
      <c r="K113" s="68"/>
      <c r="L113" s="68"/>
    </row>
    <row r="114" spans="1:12" ht="14.5" x14ac:dyDescent="0.35">
      <c r="A114" s="68"/>
      <c r="K114" s="68"/>
      <c r="L114" s="68"/>
    </row>
    <row r="115" spans="1:12" ht="14.5" x14ac:dyDescent="0.35">
      <c r="A115" s="68"/>
      <c r="K115" s="68"/>
      <c r="L115" s="68"/>
    </row>
    <row r="116" spans="1:12" ht="14.5" x14ac:dyDescent="0.35">
      <c r="A116" s="68"/>
      <c r="K116" s="68"/>
      <c r="L116" s="68"/>
    </row>
    <row r="117" spans="1:12" ht="14.5" x14ac:dyDescent="0.35">
      <c r="A117" s="68"/>
      <c r="K117" s="68"/>
      <c r="L117" s="68"/>
    </row>
    <row r="118" spans="1:12" ht="14.5" x14ac:dyDescent="0.35">
      <c r="A118" s="68"/>
      <c r="K118" s="68"/>
      <c r="L118" s="68"/>
    </row>
    <row r="119" spans="1:12" ht="14.5" x14ac:dyDescent="0.35">
      <c r="A119" s="68"/>
      <c r="K119" s="68"/>
      <c r="L119" s="68"/>
    </row>
    <row r="120" spans="1:12" ht="14.5" x14ac:dyDescent="0.35">
      <c r="A120" s="68"/>
      <c r="K120" s="68"/>
      <c r="L120" s="68"/>
    </row>
    <row r="121" spans="1:12" ht="14.5" x14ac:dyDescent="0.35">
      <c r="A121" s="68"/>
      <c r="K121" s="68"/>
      <c r="L121" s="68"/>
    </row>
    <row r="122" spans="1:12" ht="14.5" x14ac:dyDescent="0.35">
      <c r="A122" s="68"/>
      <c r="K122" s="68"/>
      <c r="L122" s="68"/>
    </row>
    <row r="123" spans="1:12" ht="14.5" x14ac:dyDescent="0.35">
      <c r="A123" s="68"/>
      <c r="K123" s="68"/>
      <c r="L123" s="68"/>
    </row>
    <row r="124" spans="1:12" ht="14.5" x14ac:dyDescent="0.35">
      <c r="A124" s="68"/>
      <c r="K124" s="68"/>
      <c r="L124" s="68"/>
    </row>
    <row r="125" spans="1:12" ht="14.5" x14ac:dyDescent="0.35">
      <c r="A125" s="68"/>
      <c r="K125" s="68"/>
      <c r="L125" s="68"/>
    </row>
    <row r="126" spans="1:12" ht="14.5" x14ac:dyDescent="0.35">
      <c r="A126" s="68"/>
      <c r="K126" s="68"/>
      <c r="L126" s="68"/>
    </row>
    <row r="127" spans="1:12" ht="14.5" x14ac:dyDescent="0.35">
      <c r="A127" s="68"/>
      <c r="K127" s="68"/>
      <c r="L127" s="68"/>
    </row>
    <row r="128" spans="1:12" ht="14.5" x14ac:dyDescent="0.35">
      <c r="A128" s="68"/>
      <c r="K128" s="68"/>
      <c r="L128" s="68"/>
    </row>
    <row r="129" spans="1:12" ht="14.5" x14ac:dyDescent="0.35">
      <c r="A129" s="68"/>
      <c r="K129" s="68"/>
      <c r="L129" s="68"/>
    </row>
    <row r="130" spans="1:12" ht="14.5" x14ac:dyDescent="0.35">
      <c r="A130" s="68"/>
      <c r="K130" s="68"/>
      <c r="L130" s="68"/>
    </row>
    <row r="131" spans="1:12" ht="14.5" x14ac:dyDescent="0.35">
      <c r="A131" s="68"/>
      <c r="K131" s="68"/>
      <c r="L131" s="68"/>
    </row>
    <row r="132" spans="1:12" ht="14.5" x14ac:dyDescent="0.35">
      <c r="A132" s="68"/>
      <c r="K132" s="68"/>
      <c r="L132" s="68"/>
    </row>
    <row r="133" spans="1:12" ht="14.5" x14ac:dyDescent="0.35">
      <c r="A133" s="68"/>
      <c r="K133" s="68"/>
      <c r="L133" s="68"/>
    </row>
    <row r="134" spans="1:12" ht="14.5" x14ac:dyDescent="0.35">
      <c r="A134" s="68"/>
      <c r="K134" s="68"/>
      <c r="L134" s="68"/>
    </row>
    <row r="135" spans="1:12" ht="14.5" x14ac:dyDescent="0.35">
      <c r="A135" s="68"/>
      <c r="K135" s="68"/>
      <c r="L135" s="68"/>
    </row>
    <row r="136" spans="1:12" ht="14.5" x14ac:dyDescent="0.35">
      <c r="A136" s="68"/>
      <c r="K136" s="68"/>
      <c r="L136" s="68"/>
    </row>
    <row r="137" spans="1:12" ht="14.5" x14ac:dyDescent="0.35">
      <c r="A137" s="68"/>
      <c r="K137" s="68"/>
      <c r="L137" s="68"/>
    </row>
    <row r="138" spans="1:12" ht="14.5" x14ac:dyDescent="0.35">
      <c r="A138" s="68"/>
      <c r="K138" s="68"/>
      <c r="L138" s="68"/>
    </row>
    <row r="139" spans="1:12" ht="14.5" x14ac:dyDescent="0.35">
      <c r="A139" s="68"/>
      <c r="K139" s="68"/>
      <c r="L139" s="68"/>
    </row>
    <row r="140" spans="1:12" ht="14.5" x14ac:dyDescent="0.35">
      <c r="A140" s="68"/>
      <c r="K140" s="68"/>
      <c r="L140" s="68"/>
    </row>
    <row r="141" spans="1:12" ht="14.5" x14ac:dyDescent="0.35">
      <c r="A141" s="68"/>
      <c r="K141" s="68"/>
      <c r="L141" s="68"/>
    </row>
    <row r="142" spans="1:12" ht="14.5" x14ac:dyDescent="0.35">
      <c r="A142" s="68"/>
      <c r="K142" s="68"/>
      <c r="L142" s="68"/>
    </row>
    <row r="143" spans="1:12" ht="14.5" x14ac:dyDescent="0.35">
      <c r="A143" s="68"/>
      <c r="K143" s="68"/>
      <c r="L143" s="68"/>
    </row>
    <row r="144" spans="1:12" ht="14.5" x14ac:dyDescent="0.35">
      <c r="A144" s="68"/>
      <c r="K144" s="68"/>
      <c r="L144" s="68"/>
    </row>
    <row r="145" spans="1:12" ht="14.5" x14ac:dyDescent="0.35">
      <c r="A145" s="68"/>
      <c r="K145" s="68"/>
      <c r="L145" s="68"/>
    </row>
    <row r="146" spans="1:12" ht="14.5" x14ac:dyDescent="0.35">
      <c r="A146" s="68"/>
      <c r="K146" s="68"/>
      <c r="L146" s="68"/>
    </row>
    <row r="147" spans="1:12" ht="14.5" x14ac:dyDescent="0.35">
      <c r="A147" s="68"/>
      <c r="K147" s="68"/>
      <c r="L147" s="68"/>
    </row>
    <row r="148" spans="1:12" ht="14.5" x14ac:dyDescent="0.35">
      <c r="A148" s="68"/>
      <c r="K148" s="68"/>
      <c r="L148" s="68"/>
    </row>
    <row r="149" spans="1:12" ht="14.5" x14ac:dyDescent="0.35">
      <c r="A149" s="68"/>
      <c r="K149" s="68"/>
      <c r="L149" s="68"/>
    </row>
    <row r="150" spans="1:12" ht="14.5" x14ac:dyDescent="0.35">
      <c r="A150" s="68"/>
      <c r="K150" s="68"/>
      <c r="L150" s="68"/>
    </row>
    <row r="151" spans="1:12" ht="14.5" x14ac:dyDescent="0.35">
      <c r="A151" s="68"/>
      <c r="K151" s="68"/>
      <c r="L151" s="68"/>
    </row>
    <row r="152" spans="1:12" ht="14.5" x14ac:dyDescent="0.35">
      <c r="A152" s="68"/>
      <c r="K152" s="68"/>
      <c r="L152" s="68"/>
    </row>
    <row r="153" spans="1:12" ht="14.5" x14ac:dyDescent="0.35">
      <c r="A153" s="68"/>
      <c r="K153" s="68"/>
      <c r="L153" s="68"/>
    </row>
    <row r="154" spans="1:12" ht="14.5" x14ac:dyDescent="0.35">
      <c r="A154" s="68"/>
      <c r="K154" s="68"/>
      <c r="L154" s="68"/>
    </row>
    <row r="155" spans="1:12" ht="14.5" x14ac:dyDescent="0.35">
      <c r="A155" s="68"/>
      <c r="K155" s="68"/>
      <c r="L155" s="68"/>
    </row>
    <row r="156" spans="1:12" ht="14.5" x14ac:dyDescent="0.35">
      <c r="A156" s="68"/>
      <c r="K156" s="68"/>
      <c r="L156" s="68"/>
    </row>
    <row r="157" spans="1:12" ht="14.5" x14ac:dyDescent="0.35">
      <c r="A157" s="68"/>
      <c r="K157" s="68"/>
      <c r="L157" s="68"/>
    </row>
    <row r="158" spans="1:12" ht="14.5" x14ac:dyDescent="0.35">
      <c r="A158" s="68"/>
      <c r="K158" s="68"/>
      <c r="L158" s="68"/>
    </row>
    <row r="159" spans="1:12" ht="14.5" x14ac:dyDescent="0.35">
      <c r="A159" s="68"/>
      <c r="K159" s="68"/>
      <c r="L159" s="68"/>
    </row>
    <row r="160" spans="1:12" ht="14.5" x14ac:dyDescent="0.35">
      <c r="A160" s="68"/>
      <c r="K160" s="68"/>
      <c r="L160" s="68"/>
    </row>
    <row r="161" spans="1:12" ht="14.5" x14ac:dyDescent="0.35">
      <c r="A161" s="68"/>
      <c r="K161" s="68"/>
      <c r="L161" s="68"/>
    </row>
    <row r="162" spans="1:12" ht="14.5" x14ac:dyDescent="0.35">
      <c r="A162" s="68"/>
      <c r="K162" s="68"/>
      <c r="L162" s="68"/>
    </row>
    <row r="163" spans="1:12" ht="14.5" x14ac:dyDescent="0.35">
      <c r="A163" s="68"/>
      <c r="K163" s="68"/>
      <c r="L163" s="68"/>
    </row>
    <row r="164" spans="1:12" ht="14.5" x14ac:dyDescent="0.35">
      <c r="A164" s="68"/>
      <c r="K164" s="68"/>
      <c r="L164" s="68"/>
    </row>
    <row r="165" spans="1:12" ht="14.5" x14ac:dyDescent="0.35">
      <c r="A165" s="68"/>
      <c r="K165" s="68"/>
      <c r="L165" s="68"/>
    </row>
    <row r="166" spans="1:12" ht="14.5" x14ac:dyDescent="0.35">
      <c r="A166" s="68"/>
      <c r="K166" s="68"/>
      <c r="L166" s="68"/>
    </row>
    <row r="167" spans="1:12" ht="14.5" x14ac:dyDescent="0.35">
      <c r="A167" s="68"/>
      <c r="K167" s="68"/>
      <c r="L167" s="68"/>
    </row>
    <row r="168" spans="1:12" ht="14.5" x14ac:dyDescent="0.35">
      <c r="A168" s="68"/>
      <c r="K168" s="68"/>
      <c r="L168" s="68"/>
    </row>
    <row r="169" spans="1:12" ht="14.5" x14ac:dyDescent="0.35">
      <c r="A169" s="68"/>
      <c r="K169" s="68"/>
      <c r="L169" s="68"/>
    </row>
    <row r="170" spans="1:12" ht="14.5" x14ac:dyDescent="0.35">
      <c r="A170" s="68"/>
      <c r="K170" s="68"/>
      <c r="L170" s="68"/>
    </row>
    <row r="171" spans="1:12" ht="14.5" x14ac:dyDescent="0.35">
      <c r="K171" s="68"/>
      <c r="L171" s="68"/>
    </row>
    <row r="172" spans="1:12" ht="14.5" x14ac:dyDescent="0.35">
      <c r="K172" s="68"/>
      <c r="L172" s="68"/>
    </row>
    <row r="173" spans="1:12" ht="14.5" x14ac:dyDescent="0.35">
      <c r="K173" s="68"/>
      <c r="L173" s="68"/>
    </row>
    <row r="174" spans="1:12" ht="14.5" x14ac:dyDescent="0.35">
      <c r="K174" s="68"/>
      <c r="L174" s="68"/>
    </row>
    <row r="175" spans="1:12" ht="14.5" x14ac:dyDescent="0.35">
      <c r="K175" s="68"/>
      <c r="L175" s="68"/>
    </row>
    <row r="176" spans="1:12" ht="14.5" x14ac:dyDescent="0.35">
      <c r="K176" s="68"/>
      <c r="L176" s="68"/>
    </row>
    <row r="177" spans="11:12" ht="14.5" x14ac:dyDescent="0.35">
      <c r="K177" s="68"/>
      <c r="L177" s="68"/>
    </row>
    <row r="178" spans="11:12" ht="14.5" x14ac:dyDescent="0.35">
      <c r="K178" s="68"/>
      <c r="L178" s="68"/>
    </row>
    <row r="179" spans="11:12" ht="14.5" x14ac:dyDescent="0.35">
      <c r="K179" s="68"/>
      <c r="L179" s="68"/>
    </row>
    <row r="180" spans="11:12" ht="14.5" x14ac:dyDescent="0.35">
      <c r="K180" s="68"/>
      <c r="L180" s="68"/>
    </row>
    <row r="181" spans="11:12" ht="14.5" x14ac:dyDescent="0.35">
      <c r="K181" s="68"/>
      <c r="L181" s="68"/>
    </row>
    <row r="182" spans="11:12" ht="14.5" x14ac:dyDescent="0.35">
      <c r="K182" s="68"/>
      <c r="L182" s="68"/>
    </row>
    <row r="183" spans="11:12" ht="14.5" x14ac:dyDescent="0.35">
      <c r="K183" s="68"/>
      <c r="L183" s="68"/>
    </row>
    <row r="184" spans="11:12" ht="14.5" x14ac:dyDescent="0.35">
      <c r="K184" s="68"/>
      <c r="L184" s="68"/>
    </row>
    <row r="185" spans="11:12" ht="14.5" x14ac:dyDescent="0.35">
      <c r="K185" s="68"/>
      <c r="L185" s="68"/>
    </row>
    <row r="186" spans="11:12" ht="14.5" x14ac:dyDescent="0.35">
      <c r="K186" s="68"/>
      <c r="L186" s="68"/>
    </row>
    <row r="187" spans="11:12" ht="14.5" x14ac:dyDescent="0.35">
      <c r="K187" s="68"/>
      <c r="L187" s="68"/>
    </row>
    <row r="188" spans="11:12" ht="14.5" x14ac:dyDescent="0.35">
      <c r="K188" s="68"/>
      <c r="L188" s="68"/>
    </row>
    <row r="189" spans="11:12" ht="14.5" x14ac:dyDescent="0.35">
      <c r="K189" s="68"/>
      <c r="L189" s="68"/>
    </row>
    <row r="190" spans="11:12" ht="14.5" x14ac:dyDescent="0.35">
      <c r="K190" s="68"/>
      <c r="L190" s="68"/>
    </row>
    <row r="191" spans="11:12" ht="14.5" x14ac:dyDescent="0.35">
      <c r="K191" s="68"/>
      <c r="L191" s="68"/>
    </row>
    <row r="192" spans="11:12" ht="14.5" x14ac:dyDescent="0.35">
      <c r="K192" s="68"/>
      <c r="L192" s="68"/>
    </row>
    <row r="193" spans="11:12" ht="14.5" x14ac:dyDescent="0.35">
      <c r="K193" s="68"/>
      <c r="L193" s="68"/>
    </row>
    <row r="194" spans="11:12" ht="14.5" x14ac:dyDescent="0.35">
      <c r="K194" s="68"/>
      <c r="L194" s="68"/>
    </row>
    <row r="195" spans="11:12" ht="14.5" x14ac:dyDescent="0.35">
      <c r="K195" s="68"/>
      <c r="L195" s="68"/>
    </row>
    <row r="196" spans="11:12" ht="14.5" x14ac:dyDescent="0.35">
      <c r="K196" s="68"/>
      <c r="L196" s="68"/>
    </row>
    <row r="197" spans="11:12" ht="14.5" x14ac:dyDescent="0.35">
      <c r="K197" s="68"/>
      <c r="L197" s="68"/>
    </row>
    <row r="198" spans="11:12" ht="14.5" x14ac:dyDescent="0.35">
      <c r="K198" s="68"/>
      <c r="L198" s="68"/>
    </row>
    <row r="199" spans="11:12" ht="14.5" x14ac:dyDescent="0.35">
      <c r="K199" s="68"/>
      <c r="L199" s="68"/>
    </row>
    <row r="200" spans="11:12" ht="14.5" x14ac:dyDescent="0.35">
      <c r="K200" s="68"/>
      <c r="L200" s="68"/>
    </row>
    <row r="201" spans="11:12" ht="14.5" x14ac:dyDescent="0.35">
      <c r="K201" s="68"/>
      <c r="L201" s="68"/>
    </row>
    <row r="202" spans="11:12" ht="14.5" x14ac:dyDescent="0.35">
      <c r="K202" s="68"/>
      <c r="L202" s="68"/>
    </row>
    <row r="203" spans="11:12" ht="14.5" x14ac:dyDescent="0.35">
      <c r="K203" s="68"/>
      <c r="L203" s="68"/>
    </row>
    <row r="204" spans="11:12" ht="14.5" x14ac:dyDescent="0.35">
      <c r="K204" s="68"/>
      <c r="L204" s="68"/>
    </row>
    <row r="205" spans="11:12" ht="14.5" x14ac:dyDescent="0.35">
      <c r="K205" s="68"/>
      <c r="L205" s="68"/>
    </row>
    <row r="206" spans="11:12" ht="14.5" x14ac:dyDescent="0.35">
      <c r="K206" s="68"/>
      <c r="L206" s="68"/>
    </row>
    <row r="207" spans="11:12" ht="14.5" x14ac:dyDescent="0.35">
      <c r="K207" s="68"/>
      <c r="L207" s="68"/>
    </row>
    <row r="208" spans="11:12" ht="14.5" x14ac:dyDescent="0.35">
      <c r="K208" s="68"/>
      <c r="L208" s="68"/>
    </row>
    <row r="209" spans="11:12" ht="14.5" x14ac:dyDescent="0.35">
      <c r="K209" s="68"/>
      <c r="L209" s="68"/>
    </row>
    <row r="210" spans="11:12" ht="14.5" x14ac:dyDescent="0.35">
      <c r="K210" s="68"/>
      <c r="L210" s="68"/>
    </row>
    <row r="211" spans="11:12" ht="14.5" x14ac:dyDescent="0.35">
      <c r="K211" s="68"/>
      <c r="L211" s="68"/>
    </row>
    <row r="212" spans="11:12" ht="14.5" x14ac:dyDescent="0.35">
      <c r="K212" s="68"/>
      <c r="L212" s="68"/>
    </row>
    <row r="213" spans="11:12" ht="14.5" x14ac:dyDescent="0.35">
      <c r="K213" s="68"/>
      <c r="L213" s="68"/>
    </row>
    <row r="214" spans="11:12" ht="14.5" x14ac:dyDescent="0.35">
      <c r="K214" s="68"/>
      <c r="L214" s="68"/>
    </row>
    <row r="215" spans="11:12" ht="14.5" x14ac:dyDescent="0.35">
      <c r="K215" s="68"/>
      <c r="L215" s="68"/>
    </row>
    <row r="216" spans="11:12" ht="14.5" x14ac:dyDescent="0.35">
      <c r="K216" s="68"/>
      <c r="L216" s="68"/>
    </row>
    <row r="217" spans="11:12" ht="14.5" x14ac:dyDescent="0.35">
      <c r="K217" s="68"/>
      <c r="L217" s="68"/>
    </row>
    <row r="218" spans="11:12" ht="14.5" x14ac:dyDescent="0.35">
      <c r="K218" s="68"/>
      <c r="L218" s="68"/>
    </row>
    <row r="219" spans="11:12" ht="14.5" x14ac:dyDescent="0.35">
      <c r="K219" s="68"/>
      <c r="L219" s="68"/>
    </row>
    <row r="220" spans="11:12" ht="14.5" x14ac:dyDescent="0.35">
      <c r="K220" s="68"/>
      <c r="L220" s="68"/>
    </row>
    <row r="221" spans="11:12" ht="14.5" x14ac:dyDescent="0.35">
      <c r="K221" s="68"/>
      <c r="L221" s="68"/>
    </row>
    <row r="222" spans="11:12" ht="14.5" x14ac:dyDescent="0.35">
      <c r="K222" s="68"/>
      <c r="L222" s="68"/>
    </row>
    <row r="223" spans="11:12" ht="14.5" x14ac:dyDescent="0.35">
      <c r="K223" s="68"/>
      <c r="L223" s="68"/>
    </row>
    <row r="224" spans="11:12" ht="14.5" x14ac:dyDescent="0.35">
      <c r="K224" s="68"/>
      <c r="L224" s="68"/>
    </row>
    <row r="225" spans="11:12" ht="14.5" x14ac:dyDescent="0.35">
      <c r="K225" s="68"/>
      <c r="L225" s="68"/>
    </row>
    <row r="226" spans="11:12" ht="14.5" x14ac:dyDescent="0.35">
      <c r="K226" s="68"/>
      <c r="L226" s="68"/>
    </row>
    <row r="227" spans="11:12" ht="14.5" x14ac:dyDescent="0.35">
      <c r="K227" s="68"/>
      <c r="L227" s="68"/>
    </row>
    <row r="228" spans="11:12" ht="14.5" x14ac:dyDescent="0.35">
      <c r="K228" s="68"/>
      <c r="L228" s="68"/>
    </row>
    <row r="229" spans="11:12" ht="14.5" x14ac:dyDescent="0.35">
      <c r="K229" s="68"/>
      <c r="L229" s="68"/>
    </row>
    <row r="230" spans="11:12" ht="14.5" x14ac:dyDescent="0.35">
      <c r="K230" s="68"/>
      <c r="L230" s="68"/>
    </row>
    <row r="231" spans="11:12" ht="14.5" x14ac:dyDescent="0.35">
      <c r="K231" s="68"/>
      <c r="L231" s="68"/>
    </row>
    <row r="232" spans="11:12" ht="14.5" x14ac:dyDescent="0.35">
      <c r="K232" s="68"/>
      <c r="L232" s="68"/>
    </row>
    <row r="233" spans="11:12" ht="14.5" x14ac:dyDescent="0.35">
      <c r="K233" s="68"/>
      <c r="L233" s="68"/>
    </row>
    <row r="234" spans="11:12" ht="14.5" x14ac:dyDescent="0.35">
      <c r="K234" s="68"/>
      <c r="L234" s="68"/>
    </row>
    <row r="235" spans="11:12" ht="14.5" x14ac:dyDescent="0.35">
      <c r="K235" s="68"/>
      <c r="L235" s="68"/>
    </row>
    <row r="236" spans="11:12" ht="14.5" x14ac:dyDescent="0.35">
      <c r="K236" s="68"/>
      <c r="L236" s="68"/>
    </row>
    <row r="237" spans="11:12" ht="14.5" x14ac:dyDescent="0.35">
      <c r="K237" s="68"/>
      <c r="L237" s="68"/>
    </row>
    <row r="238" spans="11:12" ht="14.5" x14ac:dyDescent="0.35">
      <c r="K238" s="68"/>
      <c r="L238" s="68"/>
    </row>
    <row r="239" spans="11:12" ht="14.5" x14ac:dyDescent="0.35">
      <c r="K239" s="68"/>
      <c r="L239" s="68"/>
    </row>
    <row r="240" spans="11:12" ht="14.5" x14ac:dyDescent="0.35">
      <c r="K240" s="68"/>
      <c r="L240" s="68"/>
    </row>
    <row r="241" spans="11:12" ht="14.5" x14ac:dyDescent="0.35">
      <c r="K241" s="68"/>
      <c r="L241" s="68"/>
    </row>
    <row r="242" spans="11:12" ht="14.5" x14ac:dyDescent="0.35">
      <c r="K242" s="68"/>
      <c r="L242" s="68"/>
    </row>
    <row r="243" spans="11:12" ht="14.5" x14ac:dyDescent="0.35">
      <c r="K243" s="68"/>
      <c r="L243" s="68"/>
    </row>
    <row r="244" spans="11:12" ht="14.5" x14ac:dyDescent="0.35">
      <c r="K244" s="68"/>
      <c r="L244" s="68"/>
    </row>
    <row r="245" spans="11:12" ht="14.5" x14ac:dyDescent="0.35">
      <c r="K245" s="68"/>
      <c r="L245" s="68"/>
    </row>
    <row r="246" spans="11:12" ht="14.5" x14ac:dyDescent="0.35">
      <c r="K246" s="68"/>
      <c r="L246" s="68"/>
    </row>
    <row r="247" spans="11:12" ht="14.5" x14ac:dyDescent="0.35">
      <c r="K247" s="68"/>
      <c r="L247" s="68"/>
    </row>
    <row r="248" spans="11:12" ht="14.5" x14ac:dyDescent="0.35">
      <c r="K248" s="68"/>
      <c r="L248" s="68"/>
    </row>
    <row r="249" spans="11:12" ht="14.5" x14ac:dyDescent="0.35">
      <c r="K249" s="68"/>
      <c r="L249" s="68"/>
    </row>
    <row r="250" spans="11:12" ht="14.5" x14ac:dyDescent="0.35">
      <c r="K250" s="68"/>
      <c r="L250" s="68"/>
    </row>
    <row r="251" spans="11:12" ht="14.5" x14ac:dyDescent="0.35">
      <c r="K251" s="68"/>
      <c r="L251" s="68"/>
    </row>
    <row r="252" spans="11:12" ht="14.5" x14ac:dyDescent="0.35">
      <c r="K252" s="68"/>
      <c r="L252" s="68"/>
    </row>
    <row r="253" spans="11:12" ht="14.5" x14ac:dyDescent="0.35">
      <c r="K253" s="68"/>
      <c r="L253" s="68"/>
    </row>
    <row r="254" spans="11:12" ht="14.5" x14ac:dyDescent="0.35">
      <c r="K254" s="68"/>
      <c r="L254" s="68"/>
    </row>
    <row r="255" spans="11:12" ht="14.5" x14ac:dyDescent="0.35">
      <c r="K255" s="68"/>
      <c r="L255" s="68"/>
    </row>
    <row r="256" spans="11:12" ht="14.5" x14ac:dyDescent="0.35">
      <c r="K256" s="68"/>
      <c r="L256" s="68"/>
    </row>
    <row r="257" spans="11:12" ht="14.5" x14ac:dyDescent="0.35">
      <c r="K257" s="68"/>
      <c r="L257" s="68"/>
    </row>
    <row r="258" spans="11:12" ht="14.5" x14ac:dyDescent="0.35">
      <c r="K258" s="68"/>
      <c r="L258" s="68"/>
    </row>
    <row r="259" spans="11:12" ht="14.5" x14ac:dyDescent="0.35">
      <c r="K259" s="68"/>
      <c r="L259" s="68"/>
    </row>
    <row r="260" spans="11:12" ht="14.5" x14ac:dyDescent="0.35">
      <c r="K260" s="68"/>
      <c r="L260" s="68"/>
    </row>
    <row r="261" spans="11:12" ht="14.5" x14ac:dyDescent="0.35">
      <c r="K261" s="68"/>
      <c r="L261" s="68"/>
    </row>
    <row r="262" spans="11:12" ht="14.5" x14ac:dyDescent="0.35">
      <c r="K262" s="68"/>
      <c r="L262" s="68"/>
    </row>
    <row r="263" spans="11:12" ht="14.5" x14ac:dyDescent="0.35">
      <c r="K263" s="68"/>
      <c r="L263" s="68"/>
    </row>
    <row r="264" spans="11:12" ht="14.5" x14ac:dyDescent="0.35">
      <c r="K264" s="68"/>
      <c r="L264" s="68"/>
    </row>
    <row r="265" spans="11:12" ht="14.5" x14ac:dyDescent="0.35">
      <c r="K265" s="68"/>
      <c r="L265" s="68"/>
    </row>
    <row r="266" spans="11:12" ht="14.5" x14ac:dyDescent="0.35">
      <c r="K266" s="68"/>
      <c r="L266" s="68"/>
    </row>
    <row r="267" spans="11:12" ht="14.5" x14ac:dyDescent="0.35">
      <c r="K267" s="68"/>
      <c r="L267" s="68"/>
    </row>
    <row r="268" spans="11:12" ht="14.5" x14ac:dyDescent="0.35">
      <c r="K268" s="68"/>
      <c r="L268" s="68"/>
    </row>
    <row r="269" spans="11:12" ht="14.5" x14ac:dyDescent="0.35">
      <c r="K269" s="68"/>
      <c r="L269" s="68"/>
    </row>
    <row r="270" spans="11:12" ht="14.5" x14ac:dyDescent="0.35">
      <c r="K270" s="68"/>
      <c r="L270" s="68"/>
    </row>
    <row r="271" spans="11:12" ht="14.5" x14ac:dyDescent="0.35">
      <c r="K271" s="68"/>
      <c r="L271" s="68"/>
    </row>
    <row r="272" spans="11:12" ht="14.5" x14ac:dyDescent="0.35">
      <c r="K272" s="68"/>
      <c r="L272" s="68"/>
    </row>
    <row r="273" spans="11:12" ht="14.5" x14ac:dyDescent="0.35">
      <c r="K273" s="68"/>
      <c r="L273" s="68"/>
    </row>
    <row r="274" spans="11:12" ht="14.5" x14ac:dyDescent="0.35">
      <c r="K274" s="68"/>
      <c r="L274" s="68"/>
    </row>
    <row r="275" spans="11:12" ht="14.5" x14ac:dyDescent="0.35">
      <c r="K275" s="68"/>
      <c r="L275" s="68"/>
    </row>
    <row r="276" spans="11:12" ht="14.5" x14ac:dyDescent="0.35">
      <c r="K276" s="68"/>
      <c r="L276" s="68"/>
    </row>
    <row r="277" spans="11:12" ht="14.5" x14ac:dyDescent="0.35">
      <c r="K277" s="68"/>
      <c r="L277" s="68"/>
    </row>
    <row r="278" spans="11:12" ht="14.5" x14ac:dyDescent="0.35">
      <c r="K278" s="68"/>
      <c r="L278" s="68"/>
    </row>
    <row r="279" spans="11:12" ht="14.5" x14ac:dyDescent="0.35">
      <c r="K279" s="68"/>
      <c r="L279" s="68"/>
    </row>
    <row r="280" spans="11:12" ht="14.5" x14ac:dyDescent="0.35">
      <c r="K280" s="68"/>
      <c r="L280" s="68"/>
    </row>
    <row r="281" spans="11:12" ht="14.5" x14ac:dyDescent="0.35">
      <c r="K281" s="68"/>
      <c r="L281" s="68"/>
    </row>
    <row r="282" spans="11:12" ht="14.5" x14ac:dyDescent="0.35">
      <c r="K282" s="68"/>
      <c r="L282" s="68"/>
    </row>
    <row r="283" spans="11:12" ht="14.5" x14ac:dyDescent="0.35">
      <c r="K283" s="68"/>
      <c r="L283" s="68"/>
    </row>
  </sheetData>
  <mergeCells count="67">
    <mergeCell ref="B5:I5"/>
    <mergeCell ref="B6:I6"/>
    <mergeCell ref="B7:I7"/>
    <mergeCell ref="B2:J2"/>
    <mergeCell ref="B8:I8"/>
    <mergeCell ref="B3:J3"/>
    <mergeCell ref="C14:C16"/>
    <mergeCell ref="H14:H17"/>
    <mergeCell ref="I14:I17"/>
    <mergeCell ref="J14:J17"/>
    <mergeCell ref="H11:H13"/>
    <mergeCell ref="B17:D17"/>
    <mergeCell ref="B11:C13"/>
    <mergeCell ref="D11:D13"/>
    <mergeCell ref="E11:G11"/>
    <mergeCell ref="I11:I13"/>
    <mergeCell ref="B9:I9"/>
    <mergeCell ref="B4:J4"/>
    <mergeCell ref="B35:B39"/>
    <mergeCell ref="C35:C39"/>
    <mergeCell ref="J35:J40"/>
    <mergeCell ref="B40:D40"/>
    <mergeCell ref="H27:H34"/>
    <mergeCell ref="J27:J34"/>
    <mergeCell ref="B34:D34"/>
    <mergeCell ref="B18:B33"/>
    <mergeCell ref="C18:C33"/>
    <mergeCell ref="I18:I34"/>
    <mergeCell ref="H18:H26"/>
    <mergeCell ref="J18:J26"/>
    <mergeCell ref="J11:J13"/>
    <mergeCell ref="B14:B16"/>
    <mergeCell ref="J52:J58"/>
    <mergeCell ref="B58:D58"/>
    <mergeCell ref="B41:B50"/>
    <mergeCell ref="C41:C50"/>
    <mergeCell ref="H41:H51"/>
    <mergeCell ref="I41:I51"/>
    <mergeCell ref="J41:J51"/>
    <mergeCell ref="B51:D51"/>
    <mergeCell ref="B95:D95"/>
    <mergeCell ref="B52:B57"/>
    <mergeCell ref="C52:C57"/>
    <mergeCell ref="H52:H58"/>
    <mergeCell ref="I52:I58"/>
    <mergeCell ref="J90:J95"/>
    <mergeCell ref="J78:J89"/>
    <mergeCell ref="J59:J77"/>
    <mergeCell ref="B59:B76"/>
    <mergeCell ref="C59:C76"/>
    <mergeCell ref="H59:H77"/>
    <mergeCell ref="I59:I77"/>
    <mergeCell ref="B77:D77"/>
    <mergeCell ref="B78:B88"/>
    <mergeCell ref="C78:C88"/>
    <mergeCell ref="H78:H89"/>
    <mergeCell ref="I78:I89"/>
    <mergeCell ref="B89:D89"/>
    <mergeCell ref="B90:B94"/>
    <mergeCell ref="C90:C94"/>
    <mergeCell ref="H90:H95"/>
    <mergeCell ref="H99:I99"/>
    <mergeCell ref="H100:I100"/>
    <mergeCell ref="E97:G97"/>
    <mergeCell ref="H35:H40"/>
    <mergeCell ref="I35:I40"/>
    <mergeCell ref="I90:I95"/>
  </mergeCells>
  <dataValidations count="2">
    <dataValidation type="whole" showInputMessage="1" showErrorMessage="1" sqref="E90:G94 E14:G16 E35:G39 E41:G50 E52:G57 E78:G88 E18:G33">
      <formula1>1</formula1>
      <formula2>5</formula2>
    </dataValidation>
    <dataValidation type="whole" allowBlank="1" showInputMessage="1" showErrorMessage="1" sqref="E59:G76">
      <formula1>1</formula1>
      <formula2>5</formula2>
    </dataValidation>
  </dataValidations>
  <printOptions verticalCentered="1"/>
  <pageMargins left="0.23622047244094491" right="0.23622047244094491" top="0.74803149606299213" bottom="0.74803149606299213" header="0.31496062992125984" footer="0.31496062992125984"/>
  <pageSetup scale="57" fitToHeight="0" orientation="portrait" r:id="rId1"/>
  <headerFooter>
    <oddFooter>&amp;L&amp;"Arial,Normal"&amp;9F. Versión 10
Fecha: 2024-06-26&amp;C&amp;"Arial,Normal"&amp;9Si este documento se encuentra impreso no se garantiza su vigencia.            
La versión vigente reposa en el Sistema Integrado de Planeación y Gestión (Intranet).&amp;R&amp;"Arial,Normal"&amp;9 2</oddFooter>
  </headerFooter>
  <rowBreaks count="2" manualBreakCount="2">
    <brk id="40" max="10" man="1"/>
    <brk id="71" max="10" man="1"/>
  </rowBreaks>
  <drawing r:id="rId2"/>
  <legacyDrawing r:id="rId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6</vt:i4>
      </vt:variant>
    </vt:vector>
  </HeadingPairs>
  <TitlesOfParts>
    <vt:vector size="19" baseType="lpstr">
      <vt:lpstr>Concertacion </vt:lpstr>
      <vt:lpstr>Formato</vt:lpstr>
      <vt:lpstr>Anexo 1</vt:lpstr>
      <vt:lpstr>Seguimiento 2</vt:lpstr>
      <vt:lpstr>Seguimiento 3</vt:lpstr>
      <vt:lpstr>Seguimiento 4</vt:lpstr>
      <vt:lpstr>Final</vt:lpstr>
      <vt:lpstr>Componente de Gestion Adicional</vt:lpstr>
      <vt:lpstr>Anexo 2</vt:lpstr>
      <vt:lpstr>Anexo 3</vt:lpstr>
      <vt:lpstr>Consolidado </vt:lpstr>
      <vt:lpstr>Instructivo</vt:lpstr>
      <vt:lpstr>Data</vt:lpstr>
      <vt:lpstr>'Anexo 1'!Área_de_impresión</vt:lpstr>
      <vt:lpstr>'Anexo 2'!Área_de_impresión</vt:lpstr>
      <vt:lpstr>'Anexo 3'!Área_de_impresión</vt:lpstr>
      <vt:lpstr>'Componente de Gestion Adicional'!Área_de_impresión</vt:lpstr>
      <vt:lpstr>'Consolidado '!Área_de_impresión</vt:lpstr>
      <vt:lpstr>Formato!Área_de_impresión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Jeimy Paola Ortiz Gracia</dc:creator>
  <cp:lastModifiedBy>Luis Ernesto Suarez Rivera</cp:lastModifiedBy>
  <cp:revision/>
  <cp:lastPrinted>2024-06-26T21:48:45Z</cp:lastPrinted>
  <dcterms:created xsi:type="dcterms:W3CDTF">2014-03-17T17:12:16Z</dcterms:created>
  <dcterms:modified xsi:type="dcterms:W3CDTF">2024-06-26T21:50:20Z</dcterms:modified>
</cp:coreProperties>
</file>