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showInkAnnotation="0" codeName="ThisWorkbook" defaultThemeVersion="124226"/>
  <mc:AlternateContent xmlns:mc="http://schemas.openxmlformats.org/markup-compatibility/2006">
    <mc:Choice Requires="x15">
      <x15ac:absPath xmlns:x15ac="http://schemas.microsoft.com/office/spreadsheetml/2010/11/ac" url="https://funcionpublicagovco-my.sharepoint.com/personal/imarquez_funcionpublica_gov_co/Documents/2023/a.Asesorias/a.Nacion/d.DAFP/Docs. Entidad/"/>
    </mc:Choice>
  </mc:AlternateContent>
  <xr:revisionPtr revIDLastSave="10" documentId="11_704DAED6D2E5B2A721E75ABD818EFF67DDC5FE61" xr6:coauthVersionLast="47" xr6:coauthVersionMax="47" xr10:uidLastSave="{B145BF68-D7A1-DB44-9BC9-F46D97433961}"/>
  <bookViews>
    <workbookView xWindow="0" yWindow="0" windowWidth="38400" windowHeight="20060" activeTab="2" xr2:uid="{00000000-000D-0000-FFFF-FFFF00000000}"/>
  </bookViews>
  <sheets>
    <sheet name="1 INSTRUCTIVO" sheetId="38" r:id="rId1"/>
    <sheet name="2 CONTEXTO E IDENTIFICACIÓN-RG" sheetId="30" r:id="rId2"/>
    <sheet name="2 CONTEXTO E IDENTIFICACIÓN-RF" sheetId="40" r:id="rId3"/>
    <sheet name="3 PROBABIL E IMPACTO INHERENTE" sheetId="15" r:id="rId4"/>
    <sheet name="4 MAPA CALOR INHERENTE" sheetId="31" r:id="rId5"/>
    <sheet name="5 VALORACIÓN DEL CONTROL" sheetId="9" r:id="rId6"/>
    <sheet name="6 MAPA CALOR RESIDUAL" sheetId="35" r:id="rId7"/>
    <sheet name="7 MAPA CALOR INHEREN Y RESIDUAL" sheetId="37" r:id="rId8"/>
    <sheet name="8 MAPA RIESGOS" sheetId="36" r:id="rId9"/>
    <sheet name="11 FORMULAS" sheetId="34" r:id="rId10"/>
    <sheet name="9 RIESGO DEL PROCESO" sheetId="33" r:id="rId11"/>
    <sheet name="10 CONTROL DE CAMBIOS" sheetId="20" r:id="rId12"/>
    <sheet name="Mapa Integrado" sheetId="39" r:id="rId13"/>
  </sheets>
  <externalReferences>
    <externalReference r:id="rId14"/>
    <externalReference r:id="rId15"/>
    <externalReference r:id="rId16"/>
  </externalReferences>
  <definedNames>
    <definedName name="_xlnm._FilterDatabase" localSheetId="0" hidden="1">'1 INSTRUCTIVO'!$B$85:$H$119</definedName>
    <definedName name="_xlnm._FilterDatabase" localSheetId="2" hidden="1">'2 CONTEXTO E IDENTIFICACIÓN-RF'!$A$7:$J$8</definedName>
    <definedName name="_xlnm._FilterDatabase" localSheetId="1" hidden="1">'2 CONTEXTO E IDENTIFICACIÓN-RG'!$A$7:$J$8</definedName>
    <definedName name="_xlnm._FilterDatabase" localSheetId="3" hidden="1">'3 PROBABIL E IMPACTO INHERENTE'!$A$8:$N$8</definedName>
    <definedName name="_xlnm._FilterDatabase" localSheetId="4" hidden="1">'4 MAPA CALOR INHERENTE'!$A$8:$AJ$8</definedName>
    <definedName name="_xlnm._FilterDatabase" localSheetId="5" hidden="1">'5 VALORACIÓN DEL CONTROL'!$A$7:$W$87</definedName>
    <definedName name="_xlnm._FilterDatabase" localSheetId="6" hidden="1">'6 MAPA CALOR RESIDUAL'!$A$8:$AL$8</definedName>
    <definedName name="_xlnm._FilterDatabase" localSheetId="7" hidden="1">'7 MAPA CALOR INHEREN Y RESIDUAL'!$A$9:$AL$9</definedName>
    <definedName name="_xlnm._FilterDatabase" localSheetId="8" hidden="1">'8 MAPA RIESGOS'!$A$8:$AX$8</definedName>
    <definedName name="_xlnm._FilterDatabase" localSheetId="12" hidden="1">'Mapa Integrado'!$A$7:$AX$80</definedName>
    <definedName name="Afectación_Económica">'3 PROBABIL E IMPACTO INHERENTE'!$X$9:$X$14</definedName>
    <definedName name="_xlnm.Print_Area" localSheetId="11">'10 CONTROL DE CAMBIOS'!$A$1:$D$9</definedName>
    <definedName name="_xlnm.Print_Area" localSheetId="3">'3 PROBABIL E IMPACTO INHERENTE'!$A$1:$Y$28</definedName>
    <definedName name="Definicion_tratamiento" localSheetId="2">'11 FORMULAS'!#REF!</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2">'[1]LISTAS FORMULAS'!$C$3:$C$7</definedName>
    <definedName name="IMPACTO_PROCESOS" localSheetId="1">'[1]LISTAS FORMULAS'!$C$3:$C$7</definedName>
    <definedName name="IMPACTO_PROCESOS" localSheetId="4">'[1]LISTAS FORMULAS'!$C$3:$C$7</definedName>
    <definedName name="IMPACTO_PROCESOS" localSheetId="6">'[1]LISTAS FORMULAS'!$C$3:$C$7</definedName>
    <definedName name="IMPACTO_PROCESOS" localSheetId="7">'[1]LISTAS FORMULAS'!$C$3:$C$7</definedName>
    <definedName name="IMPACTO_PROCESOS" localSheetId="8">'[1]LISTAS FORMULAS'!$C$3:$C$7</definedName>
    <definedName name="IMPACTO_PROCESOS" localSheetId="10">'[1]LISTAS FORMULAS'!$C$3:$C$7</definedName>
    <definedName name="opciones" localSheetId="2">'[1]LISTAS FORMULAS'!$F$3:$F$4</definedName>
    <definedName name="opciones" localSheetId="1">'[1]LISTAS FORMULAS'!$F$3:$F$4</definedName>
    <definedName name="opciones" localSheetId="4">'[1]LISTAS FORMULAS'!$F$3:$F$4</definedName>
    <definedName name="opciones" localSheetId="6">'[1]LISTAS FORMULAS'!$F$3:$F$4</definedName>
    <definedName name="opciones" localSheetId="7">'[1]LISTAS FORMULAS'!$F$3:$F$4</definedName>
    <definedName name="opciones" localSheetId="8">'[1]LISTAS FORMULAS'!$F$3:$F$4</definedName>
    <definedName name="opciones" localSheetId="10">'[1]LISTAS FORMULAS'!$F$3:$F$4</definedName>
    <definedName name="opciones2" localSheetId="2">'[1]LISTAS FORMULAS'!$G$3:$G$5</definedName>
    <definedName name="opciones2" localSheetId="1">'[1]LISTAS FORMULAS'!$G$3:$G$5</definedName>
    <definedName name="opciones2" localSheetId="4">'[1]LISTAS FORMULAS'!$G$3:$G$5</definedName>
    <definedName name="opciones2" localSheetId="6">'[1]LISTAS FORMULAS'!$G$3:$G$5</definedName>
    <definedName name="opciones2" localSheetId="7">'[1]LISTAS FORMULAS'!$G$3:$G$5</definedName>
    <definedName name="opciones2" localSheetId="8">'[1]LISTAS FORMULAS'!$G$3:$G$5</definedName>
    <definedName name="opciones2" localSheetId="10">'[1]LISTAS FORMULAS'!$G$3:$G$5</definedName>
    <definedName name="Plan_accion" localSheetId="2">'11 FORMULAS'!#REF!</definedName>
    <definedName name="Plan_accion">'11 FORMULAS'!#REF!</definedName>
    <definedName name="Plan_acción" localSheetId="2">'11 FORMULAS'!#REF!</definedName>
    <definedName name="Plan_acción">'11 FORMULAS'!#REF!</definedName>
    <definedName name="Plan_de_acción" localSheetId="2">'11 FORMULAS'!#REF!</definedName>
    <definedName name="Plan_de_acción">'11 FORMULAS'!#REF!</definedName>
    <definedName name="Quince_Cero" localSheetId="2">'[1]LISTAS FORMULAS'!$F$14:$F$15</definedName>
    <definedName name="Quince_Cero" localSheetId="1">'[1]LISTAS FORMULAS'!$F$14:$F$15</definedName>
    <definedName name="Quince_Cero" localSheetId="4">'[1]LISTAS FORMULAS'!$F$14:$F$15</definedName>
    <definedName name="Quince_Cero" localSheetId="6">'[1]LISTAS FORMULAS'!$F$14:$F$15</definedName>
    <definedName name="Quince_Cero" localSheetId="7">'[1]LISTAS FORMULAS'!$F$14:$F$15</definedName>
    <definedName name="Quince_Cero" localSheetId="8">'[1]LISTAS FORMULAS'!$F$14:$F$15</definedName>
    <definedName name="Quince_Cero" localSheetId="10">'[1]LISTAS FORMULAS'!$F$14:$F$15</definedName>
    <definedName name="Rango_Calificacion_Ejecucion" localSheetId="2">'[1]LISTAS FORMULAS'!$H$3:$H$5</definedName>
    <definedName name="Rango_Calificacion_Ejecucion" localSheetId="1">'[1]LISTAS FORMULAS'!$H$3:$H$5</definedName>
    <definedName name="Rango_Calificacion_Ejecucion" localSheetId="4">'[1]LISTAS FORMULAS'!$H$3:$H$5</definedName>
    <definedName name="Rango_Calificacion_Ejecucion" localSheetId="6">'[1]LISTAS FORMULAS'!$H$3:$H$5</definedName>
    <definedName name="Rango_Calificacion_Ejecucion" localSheetId="7">'[1]LISTAS FORMULAS'!$H$3:$H$5</definedName>
    <definedName name="Rango_Calificacion_Ejecucion" localSheetId="8">'[1]LISTAS FORMULAS'!$H$3:$H$5</definedName>
    <definedName name="Rango_Calificacion_Ejecucion" localSheetId="10">'[1]LISTAS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1">'[2]CONTEXTO E IDENTIFICACIÓN'!$C$21:$C$24</definedName>
    <definedName name="TIPO" localSheetId="4">'[1]CONTEXTO E IDENTIFICACIÓN'!$E$29:$E$32</definedName>
    <definedName name="TIPO" localSheetId="6">'[1]CONTEXTO E IDENTIFICACIÓN'!$E$29:$E$32</definedName>
    <definedName name="TIPO" localSheetId="7">'[1]CONTEXTO E IDENTIFICACIÓN'!$E$29:$E$32</definedName>
    <definedName name="TIPO" localSheetId="8">'[1]CONTEXTO E IDENTIFICACIÓN'!$E$29:$E$32</definedName>
    <definedName name="TIPO" localSheetId="10">'[1]CONTEXTO E IDENTIFICACIÓN'!$E$29:$E$32</definedName>
    <definedName name="Tipo">'11 FORMULAS'!$A$4:$A$11</definedName>
    <definedName name="_xlnm.Print_Titles" localSheetId="2">'2 CONTEXTO E IDENTIFICACIÓN-RF'!$7:$8</definedName>
    <definedName name="_xlnm.Print_Titles" localSheetId="1">'2 CONTEXTO E IDENTIFICACIÓN-RG'!$7:$8</definedName>
    <definedName name="_xlnm.Print_Titles" localSheetId="3">'3 PROBABIL E IMPACTO INHERENTE'!$5:$8</definedName>
    <definedName name="_xlnm.Print_Titles" localSheetId="5">'5 VALORACIÓN DEL CONTROL'!$3:$7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40" l="1"/>
  <c r="J28" i="40" s="1"/>
  <c r="F28" i="40"/>
  <c r="I27" i="40"/>
  <c r="J27" i="40" s="1"/>
  <c r="F27" i="40"/>
  <c r="I26" i="40"/>
  <c r="J26" i="40" s="1"/>
  <c r="F26" i="40"/>
  <c r="I25" i="40"/>
  <c r="J25" i="40" s="1"/>
  <c r="F25" i="40"/>
  <c r="I24" i="40"/>
  <c r="J24" i="40" s="1"/>
  <c r="F24" i="40"/>
  <c r="I23" i="40"/>
  <c r="J23" i="40" s="1"/>
  <c r="F23" i="40"/>
  <c r="I22" i="40"/>
  <c r="J22" i="40" s="1"/>
  <c r="F22" i="40"/>
  <c r="I21" i="40"/>
  <c r="J21" i="40" s="1"/>
  <c r="F21" i="40"/>
  <c r="J20" i="40"/>
  <c r="I20" i="40"/>
  <c r="F20" i="40"/>
  <c r="I19" i="40"/>
  <c r="J19" i="40" s="1"/>
  <c r="F19" i="40"/>
  <c r="I18" i="40"/>
  <c r="J18" i="40" s="1"/>
  <c r="F18" i="40"/>
  <c r="I17" i="40"/>
  <c r="J17" i="40" s="1"/>
  <c r="F17" i="40"/>
  <c r="J16" i="40"/>
  <c r="I16" i="40"/>
  <c r="F16" i="40"/>
  <c r="I15" i="40"/>
  <c r="J15" i="40" s="1"/>
  <c r="I14" i="40"/>
  <c r="J14" i="40" s="1"/>
  <c r="I13" i="40"/>
  <c r="J13" i="40" s="1"/>
  <c r="I12" i="40"/>
  <c r="J12" i="40" s="1"/>
  <c r="I11" i="40"/>
  <c r="J11" i="40" s="1"/>
  <c r="I10" i="40"/>
  <c r="J10" i="40" s="1"/>
  <c r="I9" i="40"/>
  <c r="J9" i="40" s="1"/>
  <c r="E2" i="37" l="1"/>
  <c r="E1" i="37"/>
  <c r="C2" i="20"/>
  <c r="C1" i="20"/>
  <c r="C2" i="33"/>
  <c r="C1" i="33"/>
  <c r="C2" i="36"/>
  <c r="C1" i="36"/>
  <c r="C2" i="35"/>
  <c r="C1" i="35"/>
  <c r="C2" i="9"/>
  <c r="C1" i="9"/>
  <c r="C2" i="31"/>
  <c r="C1" i="31"/>
  <c r="C2" i="15"/>
  <c r="C1" i="15"/>
  <c r="B1" i="20"/>
  <c r="B1" i="33"/>
  <c r="B1" i="36"/>
  <c r="B1" i="37"/>
  <c r="B1" i="35"/>
  <c r="B1" i="9"/>
  <c r="B1" i="31"/>
  <c r="B1" i="15"/>
  <c r="H2" i="15"/>
  <c r="D1" i="15"/>
  <c r="I9" i="30"/>
  <c r="J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I73" i="9"/>
  <c r="N72" i="9"/>
  <c r="L72" i="9"/>
  <c r="K72" i="9"/>
  <c r="I72" i="9"/>
  <c r="N71" i="9"/>
  <c r="L71" i="9"/>
  <c r="K71" i="9"/>
  <c r="I71" i="9"/>
  <c r="N70" i="9"/>
  <c r="L70" i="9"/>
  <c r="K70" i="9"/>
  <c r="I70" i="9"/>
  <c r="N69" i="9"/>
  <c r="L69" i="9"/>
  <c r="K69" i="9"/>
  <c r="I69" i="9"/>
  <c r="N68" i="9"/>
  <c r="L68" i="9"/>
  <c r="K68" i="9"/>
  <c r="I68" i="9"/>
  <c r="N67" i="9"/>
  <c r="L67" i="9"/>
  <c r="K67" i="9"/>
  <c r="I67" i="9"/>
  <c r="N66" i="9"/>
  <c r="L66" i="9"/>
  <c r="K66" i="9"/>
  <c r="I66" i="9"/>
  <c r="N65" i="9"/>
  <c r="L65" i="9"/>
  <c r="K65" i="9"/>
  <c r="I65" i="9"/>
  <c r="N64" i="9"/>
  <c r="L64" i="9"/>
  <c r="K64" i="9"/>
  <c r="I64" i="9"/>
  <c r="N63" i="9"/>
  <c r="L63" i="9"/>
  <c r="K63" i="9"/>
  <c r="I63" i="9"/>
  <c r="N62" i="9"/>
  <c r="L62" i="9"/>
  <c r="K62" i="9"/>
  <c r="I62" i="9"/>
  <c r="N61" i="9"/>
  <c r="L61" i="9"/>
  <c r="K61" i="9"/>
  <c r="I61" i="9"/>
  <c r="N60" i="9"/>
  <c r="L60" i="9"/>
  <c r="K60" i="9"/>
  <c r="I60" i="9"/>
  <c r="N59" i="9"/>
  <c r="L59" i="9"/>
  <c r="K59" i="9"/>
  <c r="I59" i="9"/>
  <c r="N58" i="9"/>
  <c r="L58" i="9"/>
  <c r="K58" i="9"/>
  <c r="I58" i="9"/>
  <c r="N57" i="9"/>
  <c r="L57" i="9"/>
  <c r="K57" i="9"/>
  <c r="I57" i="9"/>
  <c r="N56" i="9"/>
  <c r="L56" i="9"/>
  <c r="K56" i="9"/>
  <c r="I56" i="9"/>
  <c r="N55" i="9"/>
  <c r="L55" i="9"/>
  <c r="K55" i="9"/>
  <c r="I55" i="9"/>
  <c r="N54" i="9"/>
  <c r="L54" i="9"/>
  <c r="K54" i="9"/>
  <c r="I54" i="9"/>
  <c r="N53" i="9"/>
  <c r="L53" i="9"/>
  <c r="K53" i="9"/>
  <c r="I53" i="9"/>
  <c r="N52" i="9"/>
  <c r="L52" i="9"/>
  <c r="K52" i="9"/>
  <c r="I52" i="9"/>
  <c r="N51" i="9"/>
  <c r="L51" i="9"/>
  <c r="K51" i="9"/>
  <c r="I51" i="9"/>
  <c r="N50" i="9"/>
  <c r="L50" i="9"/>
  <c r="K50" i="9"/>
  <c r="I50" i="9"/>
  <c r="N49" i="9"/>
  <c r="L49" i="9"/>
  <c r="K49" i="9"/>
  <c r="I49" i="9"/>
  <c r="N48" i="9"/>
  <c r="L48" i="9"/>
  <c r="K48" i="9"/>
  <c r="I48" i="9"/>
  <c r="N47" i="9"/>
  <c r="L47" i="9"/>
  <c r="K47" i="9"/>
  <c r="I47" i="9"/>
  <c r="N46" i="9"/>
  <c r="L46" i="9"/>
  <c r="K46" i="9"/>
  <c r="I46" i="9"/>
  <c r="N45" i="9"/>
  <c r="L45" i="9"/>
  <c r="K45" i="9"/>
  <c r="I45" i="9"/>
  <c r="N44" i="9"/>
  <c r="L44" i="9"/>
  <c r="K44" i="9"/>
  <c r="I44" i="9"/>
  <c r="N43" i="9"/>
  <c r="L43" i="9"/>
  <c r="K43" i="9"/>
  <c r="I43" i="9"/>
  <c r="N42" i="9"/>
  <c r="L42" i="9"/>
  <c r="K42" i="9"/>
  <c r="I42" i="9"/>
  <c r="N41" i="9"/>
  <c r="L41" i="9"/>
  <c r="K41" i="9"/>
  <c r="I41" i="9"/>
  <c r="N40" i="9"/>
  <c r="L40" i="9"/>
  <c r="K40" i="9"/>
  <c r="I40" i="9"/>
  <c r="N39" i="9"/>
  <c r="L39" i="9"/>
  <c r="K39" i="9"/>
  <c r="I39" i="9"/>
  <c r="N38" i="9"/>
  <c r="L38" i="9"/>
  <c r="K38" i="9"/>
  <c r="I38" i="9"/>
  <c r="N37" i="9"/>
  <c r="L37" i="9"/>
  <c r="K37" i="9"/>
  <c r="I37" i="9"/>
  <c r="N36" i="9"/>
  <c r="L36" i="9"/>
  <c r="K36" i="9"/>
  <c r="I36" i="9"/>
  <c r="N35" i="9"/>
  <c r="L35" i="9"/>
  <c r="K35" i="9"/>
  <c r="I35" i="9"/>
  <c r="N34" i="9"/>
  <c r="L34" i="9"/>
  <c r="K34" i="9"/>
  <c r="I34" i="9"/>
  <c r="N33" i="9"/>
  <c r="L33" i="9"/>
  <c r="K33" i="9"/>
  <c r="I33" i="9"/>
  <c r="N32" i="9"/>
  <c r="L32" i="9"/>
  <c r="K32" i="9"/>
  <c r="I32" i="9"/>
  <c r="N31" i="9"/>
  <c r="L31" i="9"/>
  <c r="K31" i="9"/>
  <c r="I31" i="9"/>
  <c r="N30" i="9"/>
  <c r="L30" i="9"/>
  <c r="K30" i="9"/>
  <c r="I30" i="9"/>
  <c r="N29" i="9"/>
  <c r="L29" i="9"/>
  <c r="K29" i="9"/>
  <c r="I29" i="9"/>
  <c r="N28" i="9"/>
  <c r="L28" i="9"/>
  <c r="K28" i="9"/>
  <c r="I28" i="9"/>
  <c r="N27" i="9"/>
  <c r="L27" i="9"/>
  <c r="K27" i="9"/>
  <c r="I27" i="9"/>
  <c r="N26" i="9"/>
  <c r="L26" i="9"/>
  <c r="K26" i="9"/>
  <c r="I26" i="9"/>
  <c r="N25" i="9"/>
  <c r="L25" i="9"/>
  <c r="K25" i="9"/>
  <c r="I25" i="9"/>
  <c r="N24" i="9"/>
  <c r="L24" i="9"/>
  <c r="K24" i="9"/>
  <c r="I24" i="9"/>
  <c r="N23" i="9"/>
  <c r="L23" i="9"/>
  <c r="K23" i="9"/>
  <c r="I23" i="9"/>
  <c r="N22" i="9"/>
  <c r="L22" i="9"/>
  <c r="K22" i="9"/>
  <c r="I22" i="9"/>
  <c r="N21" i="9"/>
  <c r="L21" i="9"/>
  <c r="K21" i="9"/>
  <c r="I21" i="9"/>
  <c r="N20" i="9"/>
  <c r="L20" i="9"/>
  <c r="K20" i="9"/>
  <c r="I20" i="9"/>
  <c r="N19" i="9"/>
  <c r="L19" i="9"/>
  <c r="K19" i="9"/>
  <c r="I19" i="9"/>
  <c r="N18" i="9"/>
  <c r="L18" i="9"/>
  <c r="K18" i="9"/>
  <c r="I18" i="9"/>
  <c r="N17" i="9"/>
  <c r="L17" i="9"/>
  <c r="K17" i="9"/>
  <c r="I17" i="9"/>
  <c r="N16" i="9"/>
  <c r="L16" i="9"/>
  <c r="K16" i="9"/>
  <c r="I16" i="9"/>
  <c r="A12" i="9"/>
  <c r="N15" i="9"/>
  <c r="L15" i="9"/>
  <c r="K15" i="9"/>
  <c r="I15" i="9"/>
  <c r="N14" i="9"/>
  <c r="L14" i="9"/>
  <c r="K14" i="9"/>
  <c r="I14" i="9"/>
  <c r="N13" i="9"/>
  <c r="L13" i="9"/>
  <c r="K13" i="9"/>
  <c r="I13" i="9"/>
  <c r="N12" i="9"/>
  <c r="L12" i="9"/>
  <c r="K12" i="9"/>
  <c r="I12" i="9"/>
  <c r="N10" i="9"/>
  <c r="L10" i="9"/>
  <c r="K10" i="9"/>
  <c r="I10" i="9"/>
  <c r="I11" i="9"/>
  <c r="I9" i="9"/>
  <c r="I8" i="9"/>
  <c r="I3" i="31"/>
  <c r="I2" i="31"/>
  <c r="G4" i="15"/>
  <c r="G2" i="15"/>
  <c r="L9" i="9"/>
  <c r="L11" i="9"/>
  <c r="L8" i="9"/>
  <c r="I10" i="30"/>
  <c r="J10" i="30" s="1"/>
  <c r="I11" i="30"/>
  <c r="J11" i="30" s="1"/>
  <c r="I12" i="30"/>
  <c r="J12" i="30" s="1"/>
  <c r="I13" i="30"/>
  <c r="J13" i="30" s="1"/>
  <c r="I14" i="30"/>
  <c r="J14" i="30" s="1"/>
  <c r="I15" i="30"/>
  <c r="J15" i="30" s="1"/>
  <c r="I16" i="30"/>
  <c r="J16" i="30" s="1"/>
  <c r="I17" i="30"/>
  <c r="J17" i="30" s="1"/>
  <c r="I18" i="30"/>
  <c r="J18" i="30" s="1"/>
  <c r="I19" i="30"/>
  <c r="J19" i="30" s="1"/>
  <c r="I20" i="30"/>
  <c r="J20" i="30" s="1"/>
  <c r="I21" i="30"/>
  <c r="J21" i="30" s="1"/>
  <c r="I22" i="30"/>
  <c r="J22" i="30" s="1"/>
  <c r="I23" i="30"/>
  <c r="J23" i="30" s="1"/>
  <c r="I24" i="30"/>
  <c r="J24" i="30" s="1"/>
  <c r="I25" i="30"/>
  <c r="J25" i="30" s="1"/>
  <c r="I26" i="30"/>
  <c r="J26" i="30" s="1"/>
  <c r="I27" i="30"/>
  <c r="J27" i="30" s="1"/>
  <c r="I28" i="30"/>
  <c r="J28" i="30" s="1"/>
  <c r="F2" i="37"/>
  <c r="F1" i="37"/>
  <c r="H9" i="15"/>
  <c r="H10" i="15"/>
  <c r="H11" i="15"/>
  <c r="H12" i="15"/>
  <c r="H13" i="15"/>
  <c r="H14" i="15"/>
  <c r="H15" i="15"/>
  <c r="H16" i="15"/>
  <c r="H17" i="15"/>
  <c r="H18" i="15"/>
  <c r="H19" i="15"/>
  <c r="H20" i="15"/>
  <c r="H21" i="15"/>
  <c r="H22" i="15"/>
  <c r="H23" i="15"/>
  <c r="H24" i="15"/>
  <c r="H25" i="15"/>
  <c r="H26" i="15"/>
  <c r="H27" i="15"/>
  <c r="H28" i="15"/>
  <c r="L9" i="15"/>
  <c r="K10" i="15"/>
  <c r="L10" i="15"/>
  <c r="K11" i="15"/>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E9" i="15" s="1"/>
  <c r="D10" i="15"/>
  <c r="E10" i="15" s="1"/>
  <c r="C12" i="9" s="1"/>
  <c r="D11" i="15"/>
  <c r="E11" i="15" s="1"/>
  <c r="C16" i="9" s="1"/>
  <c r="D12" i="15"/>
  <c r="F12" i="15" s="1"/>
  <c r="C12" i="31" s="1"/>
  <c r="E12" i="36" s="1"/>
  <c r="D13" i="15"/>
  <c r="E13" i="15" s="1"/>
  <c r="D14" i="15"/>
  <c r="E14" i="15" s="1"/>
  <c r="C14" i="36" s="1"/>
  <c r="D15" i="15"/>
  <c r="E15" i="15" s="1"/>
  <c r="D16" i="15"/>
  <c r="E16" i="15" s="1"/>
  <c r="D17" i="15"/>
  <c r="E17" i="15" s="1"/>
  <c r="C17" i="36" s="1"/>
  <c r="D18" i="15"/>
  <c r="E18" i="15" s="1"/>
  <c r="C44" i="9" s="1"/>
  <c r="S44" i="9" s="1"/>
  <c r="S45" i="9" s="1"/>
  <c r="D19" i="15"/>
  <c r="E19" i="15" s="1"/>
  <c r="D20" i="15"/>
  <c r="E20" i="15" s="1"/>
  <c r="D21" i="15"/>
  <c r="F21" i="15" s="1"/>
  <c r="C21" i="31" s="1"/>
  <c r="E21" i="31" s="1"/>
  <c r="G21" i="36" s="1"/>
  <c r="D22" i="15"/>
  <c r="E22" i="15" s="1"/>
  <c r="C60" i="9" s="1"/>
  <c r="S60" i="9" s="1"/>
  <c r="D23" i="15"/>
  <c r="E23" i="15" s="1"/>
  <c r="D24" i="15"/>
  <c r="E24" i="15" s="1"/>
  <c r="D25" i="15"/>
  <c r="E25" i="15" s="1"/>
  <c r="D26" i="15"/>
  <c r="E26" i="15" s="1"/>
  <c r="D27" i="15"/>
  <c r="E27" i="15" s="1"/>
  <c r="C80" i="9" s="1"/>
  <c r="D28" i="15"/>
  <c r="F28" i="15" s="1"/>
  <c r="C28" i="31" s="1"/>
  <c r="B10" i="15"/>
  <c r="B11" i="36"/>
  <c r="F12" i="30"/>
  <c r="B12" i="36" s="1"/>
  <c r="F13" i="30"/>
  <c r="F14" i="30"/>
  <c r="B14" i="15" s="1"/>
  <c r="F15" i="30"/>
  <c r="B15" i="31" s="1"/>
  <c r="F16" i="30"/>
  <c r="B36" i="9" s="1"/>
  <c r="F17" i="30"/>
  <c r="B17" i="36" s="1"/>
  <c r="F18" i="30"/>
  <c r="B44" i="9" s="1"/>
  <c r="F19" i="30"/>
  <c r="B19" i="15" s="1"/>
  <c r="F20" i="30"/>
  <c r="B52" i="9" s="1"/>
  <c r="F21" i="30"/>
  <c r="F22" i="30"/>
  <c r="B22" i="36" s="1"/>
  <c r="F23" i="30"/>
  <c r="B23" i="31" s="1"/>
  <c r="F24" i="30"/>
  <c r="B68" i="9" s="1"/>
  <c r="F25" i="30"/>
  <c r="B25" i="36" s="1"/>
  <c r="F26" i="30"/>
  <c r="B76" i="9" s="1"/>
  <c r="F27" i="30"/>
  <c r="B27" i="36" s="1"/>
  <c r="F28" i="30"/>
  <c r="B28" i="15" s="1"/>
  <c r="B9" i="15"/>
  <c r="D2" i="33"/>
  <c r="D1" i="33"/>
  <c r="D2" i="36"/>
  <c r="D1" i="36"/>
  <c r="D2" i="35"/>
  <c r="D1" i="35"/>
  <c r="D2" i="9"/>
  <c r="D1" i="9"/>
  <c r="D2" i="31"/>
  <c r="D1" i="31"/>
  <c r="D2" i="15"/>
  <c r="D2" i="20"/>
  <c r="D1" i="20"/>
  <c r="A28" i="36"/>
  <c r="A27" i="36"/>
  <c r="A26" i="36"/>
  <c r="A25" i="36"/>
  <c r="A24" i="36"/>
  <c r="A23" i="36"/>
  <c r="A22" i="36"/>
  <c r="A21" i="36"/>
  <c r="A20" i="36"/>
  <c r="A19" i="36"/>
  <c r="A18" i="36"/>
  <c r="A17" i="36"/>
  <c r="A16" i="36"/>
  <c r="A15" i="36"/>
  <c r="A14" i="36"/>
  <c r="A13" i="36"/>
  <c r="A12" i="36"/>
  <c r="A11" i="36"/>
  <c r="A10" i="36"/>
  <c r="A9" i="36"/>
  <c r="A28" i="35"/>
  <c r="A27" i="35"/>
  <c r="A26" i="35"/>
  <c r="A25" i="35"/>
  <c r="A24" i="35"/>
  <c r="A23" i="35"/>
  <c r="A22" i="35"/>
  <c r="A21" i="35"/>
  <c r="A20" i="35"/>
  <c r="A19" i="35"/>
  <c r="A18" i="35"/>
  <c r="A17" i="35"/>
  <c r="A16" i="35"/>
  <c r="A15" i="35"/>
  <c r="A14" i="35"/>
  <c r="A13" i="35"/>
  <c r="A12" i="35"/>
  <c r="A11" i="35"/>
  <c r="A10" i="35"/>
  <c r="A9" i="35"/>
  <c r="N8" i="9"/>
  <c r="N9" i="9"/>
  <c r="N11" i="9"/>
  <c r="A8" i="9"/>
  <c r="K9" i="9"/>
  <c r="K11" i="9"/>
  <c r="K8" i="9"/>
  <c r="A10" i="31"/>
  <c r="A11" i="31"/>
  <c r="A12" i="31"/>
  <c r="A13" i="31"/>
  <c r="A14" i="31"/>
  <c r="A15" i="31"/>
  <c r="A16" i="31"/>
  <c r="A17" i="31"/>
  <c r="A18" i="31"/>
  <c r="A19" i="31"/>
  <c r="A20" i="31"/>
  <c r="A21" i="31"/>
  <c r="A22" i="31"/>
  <c r="A23" i="31"/>
  <c r="A24" i="31"/>
  <c r="A25" i="31"/>
  <c r="A26" i="31"/>
  <c r="A27" i="31"/>
  <c r="A28" i="31"/>
  <c r="A17" i="15"/>
  <c r="A18" i="15"/>
  <c r="A19" i="15"/>
  <c r="A20" i="15"/>
  <c r="A21" i="15"/>
  <c r="A22" i="15"/>
  <c r="A23" i="15"/>
  <c r="A24" i="15"/>
  <c r="A25" i="15"/>
  <c r="A26" i="15"/>
  <c r="A27" i="15"/>
  <c r="A28" i="15"/>
  <c r="A9" i="31"/>
  <c r="A16" i="15"/>
  <c r="A15" i="15"/>
  <c r="A14" i="15"/>
  <c r="A13" i="15"/>
  <c r="A12" i="15"/>
  <c r="A11" i="15"/>
  <c r="A10" i="15"/>
  <c r="A9" i="15"/>
  <c r="E21" i="15" l="1"/>
  <c r="C56" i="9" s="1"/>
  <c r="R19" i="9"/>
  <c r="R23" i="9"/>
  <c r="R28" i="9"/>
  <c r="R30" i="9"/>
  <c r="R31" i="9"/>
  <c r="R34" i="9"/>
  <c r="R35" i="9"/>
  <c r="R52" i="9"/>
  <c r="R68" i="9"/>
  <c r="B16" i="36"/>
  <c r="F16" i="15"/>
  <c r="C16" i="31" s="1"/>
  <c r="E16" i="31" s="1"/>
  <c r="G16" i="36" s="1"/>
  <c r="F17" i="15"/>
  <c r="C17" i="31" s="1"/>
  <c r="E17" i="31" s="1"/>
  <c r="G17" i="36" s="1"/>
  <c r="F13" i="15"/>
  <c r="C13" i="31" s="1"/>
  <c r="E13" i="31" s="1"/>
  <c r="G13" i="36" s="1"/>
  <c r="B16" i="31"/>
  <c r="F25" i="15"/>
  <c r="C25" i="31" s="1"/>
  <c r="E25" i="31" s="1"/>
  <c r="G25" i="36" s="1"/>
  <c r="M16" i="15"/>
  <c r="N16" i="15" s="1"/>
  <c r="D16" i="31" s="1"/>
  <c r="F16" i="36" s="1"/>
  <c r="B10" i="31"/>
  <c r="R83" i="9"/>
  <c r="R85" i="9"/>
  <c r="E28" i="15"/>
  <c r="C28" i="36" s="1"/>
  <c r="B25" i="31"/>
  <c r="B24" i="15"/>
  <c r="B12" i="31"/>
  <c r="B12" i="15"/>
  <c r="B28" i="31"/>
  <c r="B16" i="35"/>
  <c r="B12" i="9"/>
  <c r="B16" i="15"/>
  <c r="B28" i="35"/>
  <c r="B26" i="15"/>
  <c r="M10" i="15"/>
  <c r="N10" i="15" s="1"/>
  <c r="D10" i="31" s="1"/>
  <c r="F10" i="36" s="1"/>
  <c r="B17" i="31"/>
  <c r="M22" i="15"/>
  <c r="N22" i="15" s="1"/>
  <c r="D22" i="31" s="1"/>
  <c r="F22" i="36" s="1"/>
  <c r="F22" i="15"/>
  <c r="C22" i="31" s="1"/>
  <c r="E22" i="31" s="1"/>
  <c r="G22" i="36" s="1"/>
  <c r="F14" i="15"/>
  <c r="C14" i="31" s="1"/>
  <c r="E14" i="31" s="1"/>
  <c r="G14" i="36" s="1"/>
  <c r="F9" i="15"/>
  <c r="C9" i="31" s="1"/>
  <c r="E9" i="36" s="1"/>
  <c r="M13" i="15"/>
  <c r="D24" i="9" s="1"/>
  <c r="T24" i="9" s="1"/>
  <c r="T25" i="9" s="1"/>
  <c r="T26" i="9" s="1"/>
  <c r="T27" i="9" s="1"/>
  <c r="M12" i="15"/>
  <c r="D12" i="36" s="1"/>
  <c r="F26" i="15"/>
  <c r="C26" i="31" s="1"/>
  <c r="E26" i="31" s="1"/>
  <c r="G26" i="36" s="1"/>
  <c r="F18" i="15"/>
  <c r="C18" i="31" s="1"/>
  <c r="E18" i="36" s="1"/>
  <c r="B24" i="36"/>
  <c r="F10" i="15"/>
  <c r="C10" i="31" s="1"/>
  <c r="E10" i="36" s="1"/>
  <c r="B11" i="15"/>
  <c r="B28" i="36"/>
  <c r="B27" i="15"/>
  <c r="B22" i="31"/>
  <c r="R15" i="9"/>
  <c r="B18" i="15"/>
  <c r="M25" i="15"/>
  <c r="D72" i="9" s="1"/>
  <c r="T72" i="9" s="1"/>
  <c r="T73" i="9" s="1"/>
  <c r="T74" i="9" s="1"/>
  <c r="T75" i="9" s="1"/>
  <c r="M27" i="15"/>
  <c r="D80" i="9" s="1"/>
  <c r="T80" i="9" s="1"/>
  <c r="T81" i="9" s="1"/>
  <c r="T82" i="9" s="1"/>
  <c r="T83" i="9" s="1"/>
  <c r="C52" i="9"/>
  <c r="S52" i="9" s="1"/>
  <c r="S53" i="9" s="1"/>
  <c r="S54" i="9" s="1"/>
  <c r="S55" i="9" s="1"/>
  <c r="H20" i="36" s="1"/>
  <c r="J20" i="36" s="1"/>
  <c r="L20" i="36" s="1"/>
  <c r="N20" i="36" s="1"/>
  <c r="M20" i="36" s="1"/>
  <c r="P20" i="36" s="1"/>
  <c r="C20" i="36"/>
  <c r="B9" i="31"/>
  <c r="B8" i="9"/>
  <c r="B84" i="9"/>
  <c r="S16" i="9"/>
  <c r="S17" i="9" s="1"/>
  <c r="S18" i="9" s="1"/>
  <c r="S19" i="9" s="1"/>
  <c r="H11" i="36" s="1"/>
  <c r="J11" i="36" s="1"/>
  <c r="L11" i="36" s="1"/>
  <c r="N11" i="36" s="1"/>
  <c r="M11" i="36" s="1"/>
  <c r="P11" i="36" s="1"/>
  <c r="F20" i="15"/>
  <c r="C20" i="31" s="1"/>
  <c r="E20" i="31" s="1"/>
  <c r="G20" i="36" s="1"/>
  <c r="B17" i="15"/>
  <c r="B24" i="31"/>
  <c r="B18" i="31"/>
  <c r="F24" i="15"/>
  <c r="C24" i="31" s="1"/>
  <c r="E24" i="36" s="1"/>
  <c r="B10" i="35"/>
  <c r="B24" i="35"/>
  <c r="B10" i="36"/>
  <c r="E12" i="15"/>
  <c r="M28" i="15"/>
  <c r="M24" i="15"/>
  <c r="N24" i="15" s="1"/>
  <c r="D24" i="31" s="1"/>
  <c r="F24" i="36" s="1"/>
  <c r="M20" i="15"/>
  <c r="D20" i="36" s="1"/>
  <c r="B25" i="15"/>
  <c r="R16" i="9"/>
  <c r="R17" i="9"/>
  <c r="R18" i="9"/>
  <c r="C68" i="9"/>
  <c r="S68" i="9" s="1"/>
  <c r="S69" i="9" s="1"/>
  <c r="S70" i="9" s="1"/>
  <c r="S71" i="9" s="1"/>
  <c r="C24" i="35" s="1"/>
  <c r="E24" i="35" s="1"/>
  <c r="G24" i="35" s="1"/>
  <c r="C24" i="36"/>
  <c r="C36" i="9"/>
  <c r="S36" i="9" s="1"/>
  <c r="S37" i="9" s="1"/>
  <c r="S38" i="9" s="1"/>
  <c r="S39" i="9" s="1"/>
  <c r="C16" i="36"/>
  <c r="B12" i="35"/>
  <c r="B18" i="35"/>
  <c r="B20" i="9"/>
  <c r="M23" i="15"/>
  <c r="D64" i="9" s="1"/>
  <c r="T64" i="9" s="1"/>
  <c r="T65" i="9" s="1"/>
  <c r="T66" i="9" s="1"/>
  <c r="T67" i="9" s="1"/>
  <c r="I23" i="36" s="1"/>
  <c r="K23" i="36" s="1"/>
  <c r="M19" i="15"/>
  <c r="N19" i="15" s="1"/>
  <c r="D19" i="31" s="1"/>
  <c r="F19" i="36" s="1"/>
  <c r="M15" i="15"/>
  <c r="D15" i="36" s="1"/>
  <c r="M11" i="15"/>
  <c r="D16" i="9" s="1"/>
  <c r="T16" i="9" s="1"/>
  <c r="T17" i="9" s="1"/>
  <c r="T18" i="9" s="1"/>
  <c r="T19" i="9" s="1"/>
  <c r="V16" i="9" s="1"/>
  <c r="M21" i="15"/>
  <c r="N21" i="15" s="1"/>
  <c r="D21" i="31" s="1"/>
  <c r="F21" i="36" s="1"/>
  <c r="M17" i="15"/>
  <c r="R36" i="9"/>
  <c r="R37" i="9"/>
  <c r="R40" i="9"/>
  <c r="R41" i="9"/>
  <c r="R53" i="9"/>
  <c r="R56" i="9"/>
  <c r="R57" i="9"/>
  <c r="B18" i="36"/>
  <c r="C9" i="36"/>
  <c r="C8" i="9"/>
  <c r="B20" i="15"/>
  <c r="E12" i="31"/>
  <c r="G12" i="36" s="1"/>
  <c r="B20" i="36"/>
  <c r="B20" i="31"/>
  <c r="B9" i="35"/>
  <c r="B20" i="35"/>
  <c r="B26" i="35"/>
  <c r="B26" i="36"/>
  <c r="C18" i="36"/>
  <c r="S56" i="9"/>
  <c r="S57" i="9" s="1"/>
  <c r="S58" i="9" s="1"/>
  <c r="S59" i="9" s="1"/>
  <c r="R39" i="9"/>
  <c r="R44" i="9"/>
  <c r="R46" i="9"/>
  <c r="R47" i="9"/>
  <c r="R50" i="9"/>
  <c r="R51" i="9"/>
  <c r="R69" i="9"/>
  <c r="R71" i="9"/>
  <c r="R72" i="9"/>
  <c r="R73" i="9"/>
  <c r="R74" i="9"/>
  <c r="R75" i="9"/>
  <c r="R76" i="9"/>
  <c r="R77" i="9"/>
  <c r="R78" i="9"/>
  <c r="R79" i="9"/>
  <c r="R80" i="9"/>
  <c r="R81" i="9"/>
  <c r="R82" i="9"/>
  <c r="R84" i="9"/>
  <c r="R86" i="9"/>
  <c r="R87" i="9"/>
  <c r="B26" i="31"/>
  <c r="R11" i="9"/>
  <c r="B9" i="36"/>
  <c r="B19" i="36"/>
  <c r="C22" i="36"/>
  <c r="R20" i="9"/>
  <c r="R21" i="9"/>
  <c r="R24" i="9"/>
  <c r="R25" i="9"/>
  <c r="R55" i="9"/>
  <c r="R60" i="9"/>
  <c r="R62" i="9"/>
  <c r="R63" i="9"/>
  <c r="R66" i="9"/>
  <c r="R67" i="9"/>
  <c r="C48" i="9"/>
  <c r="S48" i="9" s="1"/>
  <c r="S49" i="9" s="1"/>
  <c r="S50" i="9" s="1"/>
  <c r="S51" i="9" s="1"/>
  <c r="C19" i="36"/>
  <c r="C64" i="9"/>
  <c r="S64" i="9" s="1"/>
  <c r="S65" i="9" s="1"/>
  <c r="S66" i="9" s="1"/>
  <c r="S67" i="9" s="1"/>
  <c r="C23" i="35" s="1"/>
  <c r="E23" i="35" s="1"/>
  <c r="G23" i="35" s="1"/>
  <c r="C23" i="36"/>
  <c r="C15" i="36"/>
  <c r="C32" i="9"/>
  <c r="S32" i="9" s="1"/>
  <c r="S33" i="9" s="1"/>
  <c r="S34" i="9" s="1"/>
  <c r="S35" i="9" s="1"/>
  <c r="C25" i="36"/>
  <c r="C72" i="9"/>
  <c r="S72" i="9" s="1"/>
  <c r="S73" i="9" s="1"/>
  <c r="S74" i="9" s="1"/>
  <c r="S75" i="9" s="1"/>
  <c r="B14" i="31"/>
  <c r="F23" i="15"/>
  <c r="C23" i="31" s="1"/>
  <c r="F15" i="15"/>
  <c r="C15" i="31" s="1"/>
  <c r="R8" i="9"/>
  <c r="B14" i="35"/>
  <c r="B22" i="35"/>
  <c r="B14" i="36"/>
  <c r="B60" i="9"/>
  <c r="B28" i="9"/>
  <c r="B22" i="15"/>
  <c r="B19" i="31"/>
  <c r="E21" i="36"/>
  <c r="F27" i="15"/>
  <c r="C27" i="31" s="1"/>
  <c r="F19" i="15"/>
  <c r="C19" i="31" s="1"/>
  <c r="E19" i="36" s="1"/>
  <c r="F11" i="15"/>
  <c r="C11" i="31" s="1"/>
  <c r="R9" i="9"/>
  <c r="C11" i="36"/>
  <c r="R10" i="9"/>
  <c r="R12" i="9"/>
  <c r="S12" i="9" s="1"/>
  <c r="S13" i="9" s="1"/>
  <c r="S14" i="9" s="1"/>
  <c r="S15" i="9" s="1"/>
  <c r="R13" i="9"/>
  <c r="R14" i="9"/>
  <c r="R22" i="9"/>
  <c r="R29" i="9"/>
  <c r="R38" i="9"/>
  <c r="R45" i="9"/>
  <c r="R54" i="9"/>
  <c r="R61" i="9"/>
  <c r="R70" i="9"/>
  <c r="B27" i="31"/>
  <c r="C27" i="36"/>
  <c r="M9" i="15"/>
  <c r="R26" i="9"/>
  <c r="R27" i="9"/>
  <c r="R32" i="9"/>
  <c r="R33" i="9"/>
  <c r="R42" i="9"/>
  <c r="R43" i="9"/>
  <c r="R48" i="9"/>
  <c r="R49" i="9"/>
  <c r="R58" i="9"/>
  <c r="R59" i="9"/>
  <c r="R64" i="9"/>
  <c r="R65" i="9"/>
  <c r="B56" i="9"/>
  <c r="B21" i="35"/>
  <c r="B21" i="36"/>
  <c r="B21" i="15"/>
  <c r="B21" i="31"/>
  <c r="B24" i="9"/>
  <c r="B13" i="35"/>
  <c r="B13" i="36"/>
  <c r="B13" i="15"/>
  <c r="B13" i="31"/>
  <c r="C76" i="9"/>
  <c r="S76" i="9" s="1"/>
  <c r="S77" i="9" s="1"/>
  <c r="S78" i="9" s="1"/>
  <c r="S79" i="9" s="1"/>
  <c r="C26" i="36"/>
  <c r="E28" i="31"/>
  <c r="G28" i="36" s="1"/>
  <c r="E28" i="36"/>
  <c r="S80" i="9"/>
  <c r="S81" i="9" s="1"/>
  <c r="S82" i="9" s="1"/>
  <c r="S83" i="9" s="1"/>
  <c r="B64" i="9"/>
  <c r="B23" i="35"/>
  <c r="B32" i="9"/>
  <c r="B15" i="35"/>
  <c r="B15" i="15"/>
  <c r="B23" i="15"/>
  <c r="C28" i="9"/>
  <c r="S28" i="9" s="1"/>
  <c r="S29" i="9" s="1"/>
  <c r="S30" i="9" s="1"/>
  <c r="S31" i="9" s="1"/>
  <c r="B72" i="9"/>
  <c r="B25" i="35"/>
  <c r="B40" i="9"/>
  <c r="B17" i="35"/>
  <c r="B15" i="36"/>
  <c r="B23" i="36"/>
  <c r="B80" i="9"/>
  <c r="B27" i="35"/>
  <c r="B48" i="9"/>
  <c r="B19" i="35"/>
  <c r="B16" i="9"/>
  <c r="B11" i="35"/>
  <c r="B11" i="31"/>
  <c r="C13" i="36"/>
  <c r="C24" i="9"/>
  <c r="S24" i="9" s="1"/>
  <c r="S25" i="9" s="1"/>
  <c r="S26" i="9" s="1"/>
  <c r="S27" i="9" s="1"/>
  <c r="C10" i="36"/>
  <c r="C40" i="9"/>
  <c r="S40" i="9" s="1"/>
  <c r="S41" i="9" s="1"/>
  <c r="S42" i="9" s="1"/>
  <c r="S43" i="9" s="1"/>
  <c r="M26" i="15"/>
  <c r="M18" i="15"/>
  <c r="M14" i="15"/>
  <c r="S46" i="9"/>
  <c r="S47" i="9" s="1"/>
  <c r="S61" i="9"/>
  <c r="S62" i="9" s="1"/>
  <c r="S63" i="9" s="1"/>
  <c r="C21" i="36" l="1"/>
  <c r="E16" i="36"/>
  <c r="E17" i="36"/>
  <c r="E25" i="36"/>
  <c r="D36" i="9"/>
  <c r="T36" i="9" s="1"/>
  <c r="T37" i="9" s="1"/>
  <c r="T38" i="9" s="1"/>
  <c r="T39" i="9" s="1"/>
  <c r="V36" i="9" s="1"/>
  <c r="D16" i="36"/>
  <c r="E13" i="36"/>
  <c r="E22" i="36"/>
  <c r="C84" i="9"/>
  <c r="S84" i="9" s="1"/>
  <c r="S85" i="9" s="1"/>
  <c r="S86" i="9" s="1"/>
  <c r="S87" i="9" s="1"/>
  <c r="U84" i="9" s="1"/>
  <c r="E20" i="36"/>
  <c r="N12" i="15"/>
  <c r="D12" i="31" s="1"/>
  <c r="F12" i="36" s="1"/>
  <c r="D20" i="9"/>
  <c r="T20" i="9" s="1"/>
  <c r="T21" i="9" s="1"/>
  <c r="T22" i="9" s="1"/>
  <c r="T23" i="9" s="1"/>
  <c r="I12" i="36" s="1"/>
  <c r="K12" i="36" s="1"/>
  <c r="E18" i="31"/>
  <c r="G18" i="36" s="1"/>
  <c r="E10" i="31"/>
  <c r="G10" i="36" s="1"/>
  <c r="E14" i="36"/>
  <c r="D10" i="36"/>
  <c r="D12" i="9"/>
  <c r="T12" i="9" s="1"/>
  <c r="T13" i="9" s="1"/>
  <c r="T14" i="9" s="1"/>
  <c r="T15" i="9" s="1"/>
  <c r="D10" i="35" s="1"/>
  <c r="F10" i="35" s="1"/>
  <c r="E26" i="36"/>
  <c r="D32" i="9"/>
  <c r="T32" i="9" s="1"/>
  <c r="T33" i="9" s="1"/>
  <c r="T34" i="9" s="1"/>
  <c r="T35" i="9" s="1"/>
  <c r="D15" i="35" s="1"/>
  <c r="F15" i="35" s="1"/>
  <c r="D25" i="36"/>
  <c r="N15" i="15"/>
  <c r="D15" i="31" s="1"/>
  <c r="F15" i="36" s="1"/>
  <c r="D13" i="36"/>
  <c r="D60" i="9"/>
  <c r="T60" i="9" s="1"/>
  <c r="T61" i="9" s="1"/>
  <c r="T62" i="9" s="1"/>
  <c r="T63" i="9" s="1"/>
  <c r="D22" i="35" s="1"/>
  <c r="F22" i="35" s="1"/>
  <c r="D22" i="36"/>
  <c r="U64" i="9"/>
  <c r="N11" i="15"/>
  <c r="D11" i="31" s="1"/>
  <c r="F11" i="36" s="1"/>
  <c r="N13" i="15"/>
  <c r="D13" i="31" s="1"/>
  <c r="F13" i="36" s="1"/>
  <c r="D11" i="36"/>
  <c r="N27" i="15"/>
  <c r="D27" i="31" s="1"/>
  <c r="F27" i="36" s="1"/>
  <c r="H24" i="36"/>
  <c r="J24" i="36" s="1"/>
  <c r="L24" i="36" s="1"/>
  <c r="N24" i="36" s="1"/>
  <c r="M24" i="36" s="1"/>
  <c r="P24" i="36" s="1"/>
  <c r="D56" i="9"/>
  <c r="T56" i="9" s="1"/>
  <c r="T57" i="9" s="1"/>
  <c r="T58" i="9" s="1"/>
  <c r="T59" i="9" s="1"/>
  <c r="I21" i="36" s="1"/>
  <c r="K21" i="36" s="1"/>
  <c r="D27" i="36"/>
  <c r="C20" i="35"/>
  <c r="E20" i="35" s="1"/>
  <c r="G20" i="35" s="1"/>
  <c r="D11" i="35"/>
  <c r="F11" i="35" s="1"/>
  <c r="C11" i="35"/>
  <c r="E11" i="35" s="1"/>
  <c r="G11" i="35" s="1"/>
  <c r="D68" i="9"/>
  <c r="T68" i="9" s="1"/>
  <c r="T69" i="9" s="1"/>
  <c r="T70" i="9" s="1"/>
  <c r="T71" i="9" s="1"/>
  <c r="V68" i="9" s="1"/>
  <c r="U52" i="9"/>
  <c r="U16" i="9"/>
  <c r="I11" i="36"/>
  <c r="K11" i="36" s="1"/>
  <c r="D24" i="36"/>
  <c r="D52" i="9"/>
  <c r="T52" i="9" s="1"/>
  <c r="T53" i="9" s="1"/>
  <c r="T54" i="9" s="1"/>
  <c r="T55" i="9" s="1"/>
  <c r="I20" i="36" s="1"/>
  <c r="K20" i="36" s="1"/>
  <c r="N20" i="15"/>
  <c r="D20" i="31" s="1"/>
  <c r="F20" i="36" s="1"/>
  <c r="E24" i="31"/>
  <c r="G24" i="36" s="1"/>
  <c r="N25" i="15"/>
  <c r="D25" i="31" s="1"/>
  <c r="F25" i="36" s="1"/>
  <c r="U68" i="9"/>
  <c r="D21" i="36"/>
  <c r="D48" i="9"/>
  <c r="T48" i="9" s="1"/>
  <c r="T49" i="9" s="1"/>
  <c r="T50" i="9" s="1"/>
  <c r="T51" i="9" s="1"/>
  <c r="V48" i="9" s="1"/>
  <c r="C20" i="9"/>
  <c r="S20" i="9" s="1"/>
  <c r="S21" i="9" s="1"/>
  <c r="S22" i="9" s="1"/>
  <c r="S23" i="9" s="1"/>
  <c r="C12" i="35" s="1"/>
  <c r="E12" i="35" s="1"/>
  <c r="G12" i="35" s="1"/>
  <c r="C12" i="36"/>
  <c r="D19" i="36"/>
  <c r="E19" i="31"/>
  <c r="G19" i="36" s="1"/>
  <c r="D84" i="9"/>
  <c r="T84" i="9" s="1"/>
  <c r="T85" i="9" s="1"/>
  <c r="T86" i="9" s="1"/>
  <c r="T87" i="9" s="1"/>
  <c r="I28" i="36" s="1"/>
  <c r="K28" i="36" s="1"/>
  <c r="D28" i="36"/>
  <c r="N28" i="15"/>
  <c r="D28" i="31" s="1"/>
  <c r="F28" i="36" s="1"/>
  <c r="N23" i="15"/>
  <c r="D23" i="31" s="1"/>
  <c r="F23" i="36" s="1"/>
  <c r="D23" i="36"/>
  <c r="D40" i="9"/>
  <c r="T40" i="9" s="1"/>
  <c r="T41" i="9" s="1"/>
  <c r="T42" i="9" s="1"/>
  <c r="T43" i="9" s="1"/>
  <c r="I17" i="36" s="1"/>
  <c r="K17" i="36" s="1"/>
  <c r="D17" i="36"/>
  <c r="N17" i="15"/>
  <c r="D17" i="31" s="1"/>
  <c r="F17" i="36" s="1"/>
  <c r="S8" i="9"/>
  <c r="S9" i="9" s="1"/>
  <c r="S10" i="9" s="1"/>
  <c r="S11" i="9" s="1"/>
  <c r="H23" i="36"/>
  <c r="J23" i="36" s="1"/>
  <c r="L23" i="36" s="1"/>
  <c r="N23" i="36" s="1"/>
  <c r="M23" i="36" s="1"/>
  <c r="P23" i="36" s="1"/>
  <c r="D9" i="36"/>
  <c r="N9" i="15"/>
  <c r="D9" i="31" s="1"/>
  <c r="D8" i="9"/>
  <c r="T8" i="9" s="1"/>
  <c r="T9" i="9" s="1"/>
  <c r="T10" i="9" s="1"/>
  <c r="T11" i="9" s="1"/>
  <c r="E27" i="36"/>
  <c r="E27" i="31"/>
  <c r="G27" i="36" s="1"/>
  <c r="E23" i="36"/>
  <c r="E23" i="31"/>
  <c r="G23" i="36" s="1"/>
  <c r="E11" i="31"/>
  <c r="G11" i="36" s="1"/>
  <c r="E11" i="36"/>
  <c r="E15" i="36"/>
  <c r="E15" i="31"/>
  <c r="G15" i="36" s="1"/>
  <c r="V64" i="9"/>
  <c r="D23" i="35"/>
  <c r="F23" i="35" s="1"/>
  <c r="U12" i="9"/>
  <c r="H10" i="36"/>
  <c r="J10" i="36" s="1"/>
  <c r="C10" i="35"/>
  <c r="E10" i="35" s="1"/>
  <c r="U48" i="9"/>
  <c r="C19" i="35"/>
  <c r="E19" i="35" s="1"/>
  <c r="G19" i="35" s="1"/>
  <c r="H19" i="36"/>
  <c r="J19" i="36" s="1"/>
  <c r="L19" i="36" s="1"/>
  <c r="N19" i="36" s="1"/>
  <c r="M19" i="36" s="1"/>
  <c r="P19" i="36" s="1"/>
  <c r="U80" i="9"/>
  <c r="H27" i="36"/>
  <c r="J27" i="36" s="1"/>
  <c r="L27" i="36" s="1"/>
  <c r="N27" i="36" s="1"/>
  <c r="M27" i="36" s="1"/>
  <c r="P27" i="36" s="1"/>
  <c r="C27" i="35"/>
  <c r="E27" i="35" s="1"/>
  <c r="G27" i="35" s="1"/>
  <c r="U76" i="9"/>
  <c r="H26" i="36"/>
  <c r="J26" i="36" s="1"/>
  <c r="L26" i="36" s="1"/>
  <c r="N26" i="36" s="1"/>
  <c r="M26" i="36" s="1"/>
  <c r="P26" i="36" s="1"/>
  <c r="C26" i="35"/>
  <c r="E26" i="35" s="1"/>
  <c r="G26" i="35" s="1"/>
  <c r="U60" i="9"/>
  <c r="H22" i="36"/>
  <c r="J22" i="36" s="1"/>
  <c r="L22" i="36" s="1"/>
  <c r="N22" i="36" s="1"/>
  <c r="M22" i="36" s="1"/>
  <c r="P22" i="36" s="1"/>
  <c r="C22" i="35"/>
  <c r="E22" i="35" s="1"/>
  <c r="G22" i="35" s="1"/>
  <c r="U32" i="9"/>
  <c r="H15" i="36"/>
  <c r="J15" i="36" s="1"/>
  <c r="L15" i="36" s="1"/>
  <c r="N15" i="36" s="1"/>
  <c r="M15" i="36" s="1"/>
  <c r="P15" i="36" s="1"/>
  <c r="C15" i="35"/>
  <c r="E15" i="35" s="1"/>
  <c r="G15" i="35" s="1"/>
  <c r="U40" i="9"/>
  <c r="H17" i="36"/>
  <c r="J17" i="36" s="1"/>
  <c r="L17" i="36" s="1"/>
  <c r="N17" i="36" s="1"/>
  <c r="M17" i="36" s="1"/>
  <c r="P17" i="36" s="1"/>
  <c r="C17" i="35"/>
  <c r="E17" i="35" s="1"/>
  <c r="G17" i="35" s="1"/>
  <c r="U24" i="9"/>
  <c r="H13" i="36"/>
  <c r="J13" i="36" s="1"/>
  <c r="L13" i="36" s="1"/>
  <c r="N13" i="36" s="1"/>
  <c r="M13" i="36" s="1"/>
  <c r="P13" i="36" s="1"/>
  <c r="C13" i="35"/>
  <c r="E13" i="35" s="1"/>
  <c r="G13" i="35" s="1"/>
  <c r="U28" i="9"/>
  <c r="C14" i="35"/>
  <c r="E14" i="35" s="1"/>
  <c r="G14" i="35" s="1"/>
  <c r="H14" i="36"/>
  <c r="J14" i="36" s="1"/>
  <c r="L14" i="36" s="1"/>
  <c r="N14" i="36" s="1"/>
  <c r="M14" i="36" s="1"/>
  <c r="P14" i="36" s="1"/>
  <c r="V80" i="9"/>
  <c r="D27" i="35"/>
  <c r="F27" i="35" s="1"/>
  <c r="I27" i="36"/>
  <c r="K27" i="36" s="1"/>
  <c r="V72" i="9"/>
  <c r="D25" i="35"/>
  <c r="F25" i="35" s="1"/>
  <c r="I25" i="36"/>
  <c r="K25" i="36" s="1"/>
  <c r="U36" i="9"/>
  <c r="H16" i="36"/>
  <c r="J16" i="36" s="1"/>
  <c r="L16" i="36" s="1"/>
  <c r="N16" i="36" s="1"/>
  <c r="M16" i="36" s="1"/>
  <c r="P16" i="36" s="1"/>
  <c r="C16" i="35"/>
  <c r="E16" i="35" s="1"/>
  <c r="G16" i="35" s="1"/>
  <c r="U44" i="9"/>
  <c r="H18" i="36"/>
  <c r="J18" i="36" s="1"/>
  <c r="L18" i="36" s="1"/>
  <c r="N18" i="36" s="1"/>
  <c r="M18" i="36" s="1"/>
  <c r="P18" i="36" s="1"/>
  <c r="C18" i="35"/>
  <c r="E18" i="35" s="1"/>
  <c r="G18" i="35" s="1"/>
  <c r="U72" i="9"/>
  <c r="C25" i="35"/>
  <c r="E25" i="35" s="1"/>
  <c r="G25" i="35" s="1"/>
  <c r="H25" i="36"/>
  <c r="J25" i="36" s="1"/>
  <c r="L25" i="36" s="1"/>
  <c r="N25" i="36" s="1"/>
  <c r="M25" i="36" s="1"/>
  <c r="P25" i="36" s="1"/>
  <c r="I13" i="36"/>
  <c r="K13" i="36" s="1"/>
  <c r="D13" i="35"/>
  <c r="F13" i="35" s="1"/>
  <c r="V24" i="9"/>
  <c r="D26" i="36"/>
  <c r="D76" i="9"/>
  <c r="T76" i="9" s="1"/>
  <c r="T77" i="9" s="1"/>
  <c r="T78" i="9" s="1"/>
  <c r="T79" i="9" s="1"/>
  <c r="N26" i="15"/>
  <c r="D26" i="31" s="1"/>
  <c r="F26" i="36" s="1"/>
  <c r="N14" i="15"/>
  <c r="D14" i="31" s="1"/>
  <c r="D28" i="9"/>
  <c r="T28" i="9" s="1"/>
  <c r="T29" i="9" s="1"/>
  <c r="T30" i="9" s="1"/>
  <c r="T31" i="9" s="1"/>
  <c r="D14" i="36"/>
  <c r="D18" i="36"/>
  <c r="D44" i="9"/>
  <c r="T44" i="9" s="1"/>
  <c r="T45" i="9" s="1"/>
  <c r="T46" i="9" s="1"/>
  <c r="T47" i="9" s="1"/>
  <c r="N18" i="15"/>
  <c r="D18" i="31" s="1"/>
  <c r="F18" i="36" s="1"/>
  <c r="U56" i="9"/>
  <c r="H21" i="36"/>
  <c r="J21" i="36" s="1"/>
  <c r="L21" i="36" s="1"/>
  <c r="N21" i="36" s="1"/>
  <c r="M21" i="36" s="1"/>
  <c r="P21" i="36" s="1"/>
  <c r="C21" i="35"/>
  <c r="E21" i="35" s="1"/>
  <c r="G21" i="35" s="1"/>
  <c r="D16" i="35" l="1"/>
  <c r="F16" i="35" s="1"/>
  <c r="I16" i="36"/>
  <c r="K16" i="36" s="1"/>
  <c r="C28" i="35"/>
  <c r="E28" i="35" s="1"/>
  <c r="G28" i="35" s="1"/>
  <c r="H28" i="36"/>
  <c r="J28" i="36" s="1"/>
  <c r="L28" i="36" s="1"/>
  <c r="N28" i="36" s="1"/>
  <c r="M28" i="36" s="1"/>
  <c r="P28" i="36" s="1"/>
  <c r="I15" i="36"/>
  <c r="K15" i="36" s="1"/>
  <c r="V20" i="9"/>
  <c r="D12" i="35"/>
  <c r="F12" i="35" s="1"/>
  <c r="I22" i="36"/>
  <c r="K22" i="36" s="1"/>
  <c r="I10" i="36"/>
  <c r="K10" i="36" s="1"/>
  <c r="L10" i="36" s="1"/>
  <c r="N10" i="36" s="1"/>
  <c r="M10" i="36" s="1"/>
  <c r="P10" i="36" s="1"/>
  <c r="D17" i="35"/>
  <c r="F17" i="35" s="1"/>
  <c r="V52" i="9"/>
  <c r="V32" i="9"/>
  <c r="V60" i="9"/>
  <c r="V56" i="9"/>
  <c r="D21" i="35"/>
  <c r="F21" i="35" s="1"/>
  <c r="V40" i="9"/>
  <c r="V12" i="9"/>
  <c r="D20" i="35"/>
  <c r="F20" i="35" s="1"/>
  <c r="D19" i="35"/>
  <c r="F19" i="35" s="1"/>
  <c r="D24" i="35"/>
  <c r="F24" i="35" s="1"/>
  <c r="I24" i="36"/>
  <c r="K24" i="36" s="1"/>
  <c r="I19" i="36"/>
  <c r="K19" i="36" s="1"/>
  <c r="D28" i="35"/>
  <c r="F28" i="35" s="1"/>
  <c r="H12" i="36"/>
  <c r="J12" i="36" s="1"/>
  <c r="L12" i="36" s="1"/>
  <c r="N12" i="36" s="1"/>
  <c r="M12" i="36" s="1"/>
  <c r="P12" i="36" s="1"/>
  <c r="U20" i="9"/>
  <c r="V84" i="9"/>
  <c r="C9" i="35"/>
  <c r="U8" i="9"/>
  <c r="V8" i="9"/>
  <c r="D9" i="35"/>
  <c r="E9" i="31"/>
  <c r="G9" i="36" s="1"/>
  <c r="F9" i="36"/>
  <c r="I18" i="36"/>
  <c r="K18" i="36" s="1"/>
  <c r="V44" i="9"/>
  <c r="D18" i="35"/>
  <c r="F18" i="35" s="1"/>
  <c r="V28" i="9"/>
  <c r="D14" i="35"/>
  <c r="F14" i="35" s="1"/>
  <c r="I14" i="36"/>
  <c r="K14" i="36" s="1"/>
  <c r="F14" i="36"/>
  <c r="K12" i="31"/>
  <c r="E13" i="37" s="1"/>
  <c r="I11" i="31"/>
  <c r="C12" i="37" s="1"/>
  <c r="M11" i="31"/>
  <c r="G12" i="37" s="1"/>
  <c r="K9" i="31"/>
  <c r="E10" i="37" s="1"/>
  <c r="K13" i="31"/>
  <c r="E14" i="37" s="1"/>
  <c r="K11" i="31"/>
  <c r="E12" i="37" s="1"/>
  <c r="K10" i="31"/>
  <c r="E11" i="37" s="1"/>
  <c r="L11" i="31"/>
  <c r="F12" i="37" s="1"/>
  <c r="M13" i="31"/>
  <c r="G14" i="37" s="1"/>
  <c r="I10" i="31"/>
  <c r="C11" i="37" s="1"/>
  <c r="J10" i="31"/>
  <c r="D11" i="37" s="1"/>
  <c r="J12" i="31"/>
  <c r="D13" i="37" s="1"/>
  <c r="M10" i="31"/>
  <c r="G11" i="37" s="1"/>
  <c r="I13" i="31"/>
  <c r="C14" i="37" s="1"/>
  <c r="I12" i="31"/>
  <c r="C13" i="37" s="1"/>
  <c r="J9" i="31"/>
  <c r="D10" i="37" s="1"/>
  <c r="J11" i="31"/>
  <c r="D12" i="37" s="1"/>
  <c r="M9" i="31"/>
  <c r="G10" i="37" s="1"/>
  <c r="L9" i="31"/>
  <c r="F10" i="37" s="1"/>
  <c r="L12" i="31"/>
  <c r="F13" i="37" s="1"/>
  <c r="L13" i="31"/>
  <c r="F14" i="37" s="1"/>
  <c r="I9" i="31"/>
  <c r="C10" i="37" s="1"/>
  <c r="L10" i="31"/>
  <c r="F11" i="37" s="1"/>
  <c r="M12" i="31"/>
  <c r="G13" i="37" s="1"/>
  <c r="J13" i="31"/>
  <c r="D14" i="37" s="1"/>
  <c r="G10" i="35"/>
  <c r="V76" i="9"/>
  <c r="D26" i="35"/>
  <c r="F26" i="35" s="1"/>
  <c r="I26" i="36"/>
  <c r="K26" i="36" s="1"/>
  <c r="H9" i="36" l="1"/>
  <c r="E9" i="35"/>
  <c r="J9" i="36" s="1"/>
  <c r="I9" i="36"/>
  <c r="F9" i="35"/>
  <c r="B17" i="33"/>
  <c r="B16" i="33"/>
  <c r="B14" i="33"/>
  <c r="B15" i="33"/>
  <c r="N11" i="35" l="1"/>
  <c r="N12" i="37" s="1"/>
  <c r="O10" i="35"/>
  <c r="O11" i="37" s="1"/>
  <c r="N10" i="35"/>
  <c r="N11" i="37" s="1"/>
  <c r="O11" i="35"/>
  <c r="O12" i="37" s="1"/>
  <c r="M11" i="35"/>
  <c r="M12" i="37" s="1"/>
  <c r="K11" i="35"/>
  <c r="K12" i="37" s="1"/>
  <c r="L12" i="35"/>
  <c r="L13" i="37" s="1"/>
  <c r="O13" i="35"/>
  <c r="O14" i="37" s="1"/>
  <c r="L11" i="35"/>
  <c r="L12" i="37" s="1"/>
  <c r="M13" i="35"/>
  <c r="M14" i="37" s="1"/>
  <c r="K9" i="35"/>
  <c r="K10" i="37" s="1"/>
  <c r="O9" i="35"/>
  <c r="O10" i="37" s="1"/>
  <c r="L13" i="35"/>
  <c r="L14" i="37" s="1"/>
  <c r="N9" i="35"/>
  <c r="N10" i="37" s="1"/>
  <c r="K10" i="35"/>
  <c r="K11" i="37" s="1"/>
  <c r="N12" i="35"/>
  <c r="N13" i="37" s="1"/>
  <c r="N13" i="35"/>
  <c r="N14" i="37" s="1"/>
  <c r="M9" i="35"/>
  <c r="M10" i="37" s="1"/>
  <c r="L9" i="35"/>
  <c r="L10" i="37" s="1"/>
  <c r="K9" i="36"/>
  <c r="K12" i="35"/>
  <c r="K13" i="37" s="1"/>
  <c r="O12" i="35"/>
  <c r="O13" i="37" s="1"/>
  <c r="M10" i="35"/>
  <c r="M11" i="37" s="1"/>
  <c r="G9" i="35"/>
  <c r="L9" i="36" s="1"/>
  <c r="L10" i="35"/>
  <c r="L11" i="37" s="1"/>
  <c r="K13" i="35"/>
  <c r="K14" i="37" s="1"/>
  <c r="B18" i="33"/>
  <c r="B21" i="33" s="1"/>
  <c r="M12" i="35"/>
  <c r="M13" i="37" s="1"/>
  <c r="C16" i="33" l="1"/>
  <c r="C14" i="33"/>
  <c r="N9" i="36"/>
  <c r="M9" i="36" s="1"/>
  <c r="P9" i="36" s="1"/>
  <c r="D14" i="33"/>
  <c r="D16" i="33"/>
  <c r="D17" i="33"/>
  <c r="D15" i="33"/>
  <c r="C18" i="33"/>
  <c r="C17" i="33"/>
  <c r="C15" i="33"/>
  <c r="D18" i="33" l="1"/>
  <c r="E15" i="33" s="1"/>
  <c r="E18" i="33" l="1"/>
  <c r="E16" i="33"/>
  <c r="E14" i="33"/>
  <c r="D21" i="33"/>
  <c r="E17"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Ivan Arturo Márquez Rincón</author>
  </authors>
  <commentList>
    <comment ref="C6" authorId="0" shapeId="0" xr:uid="{00000000-0006-0000-0C00-000001000000}">
      <text>
        <r>
          <rPr>
            <b/>
            <sz val="9"/>
            <color indexed="81"/>
            <rFont val="Tahoma"/>
            <family val="2"/>
          </rPr>
          <t>Ivan Arturo Márquez Rincón:</t>
        </r>
        <r>
          <rPr>
            <sz val="9"/>
            <color indexed="81"/>
            <rFont val="Tahoma"/>
            <family val="2"/>
          </rPr>
          <t xml:space="preserve">
Relacione la tipología del riesgo (Gestión, corrupción, seguridad digital, fiscal, etc …)</t>
        </r>
      </text>
    </comment>
  </commentList>
</comments>
</file>

<file path=xl/sharedStrings.xml><?xml version="1.0" encoding="utf-8"?>
<sst xmlns="http://schemas.openxmlformats.org/spreadsheetml/2006/main" count="1015" uniqueCount="310">
  <si>
    <t>No. DEL RIESGO</t>
  </si>
  <si>
    <t>RIESGO</t>
  </si>
  <si>
    <t>PROBABILIDAD</t>
  </si>
  <si>
    <t>Frecuencia</t>
  </si>
  <si>
    <t>IMPACTO</t>
  </si>
  <si>
    <t>Moderado</t>
  </si>
  <si>
    <t>Mayor</t>
  </si>
  <si>
    <t>Menor</t>
  </si>
  <si>
    <t>TIPO</t>
  </si>
  <si>
    <t>Probabilidad Residual</t>
  </si>
  <si>
    <t>Impacto Residual</t>
  </si>
  <si>
    <t>MAPA DE RIESGOS</t>
  </si>
  <si>
    <t>Fecha</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</si>
  <si>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</si>
  <si>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</si>
  <si>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</si>
  <si>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</si>
  <si>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</si>
  <si>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</si>
  <si>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</si>
  <si>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</si>
  <si>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</si>
  <si>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</si>
  <si>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</si>
  <si>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</si>
  <si>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</si>
  <si>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</si>
  <si>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</si>
  <si>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</si>
  <si>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</si>
  <si>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</si>
  <si>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</si>
  <si>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</si>
  <si>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</si>
  <si>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</si>
  <si>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</si>
  <si>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</si>
  <si>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</si>
  <si>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</si>
  <si>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</si>
  <si>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</si>
  <si>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</si>
  <si>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</si>
  <si>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</si>
  <si>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</si>
  <si>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</si>
  <si>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</si>
  <si>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</si>
  <si>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</si>
  <si>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</si>
  <si>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</si>
  <si>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</si>
  <si>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</si>
  <si>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</si>
  <si>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</si>
  <si>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</si>
  <si>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</si>
  <si>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</si>
  <si>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</si>
  <si>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</si>
  <si>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</si>
  <si>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</si>
  <si>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</si>
  <si>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</si>
  <si>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</si>
  <si>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</si>
  <si>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</si>
  <si>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</si>
  <si>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</si>
  <si>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</si>
  <si>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</si>
  <si>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</si>
  <si>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</si>
  <si>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</si>
  <si>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</si>
  <si>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</si>
  <si>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</si>
  <si>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</si>
  <si>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</si>
  <si>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</si>
  <si>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</si>
  <si>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</si>
  <si>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</si>
  <si>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</si>
  <si>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</si>
  <si>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</si>
  <si>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</si>
  <si>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</si>
  <si>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</si>
  <si>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</si>
  <si>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</si>
  <si>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</si>
  <si>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</si>
  <si>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</si>
  <si>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</si>
  <si>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</si>
  <si>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</si>
  <si>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</si>
  <si>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</si>
  <si>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</si>
  <si>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</si>
  <si>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</si>
  <si>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</si>
  <si>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</si>
  <si>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</si>
  <si>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</si>
  <si>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</si>
  <si>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</si>
  <si>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</si>
  <si>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</si>
  <si>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</si>
  <si>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</si>
  <si>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</si>
  <si>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</si>
  <si>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</si>
  <si>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</si>
  <si>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</si>
  <si>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</si>
  <si>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</si>
  <si>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</si>
  <si>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</si>
  <si>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</si>
  <si>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</si>
  <si>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</si>
  <si>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</si>
  <si>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</si>
  <si>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</si>
  <si>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</si>
  <si>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</si>
  <si>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</si>
  <si>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</si>
  <si>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</si>
  <si>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</si>
  <si>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</si>
  <si>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</si>
  <si>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</si>
  <si>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</si>
  <si>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</si>
  <si>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</si>
  <si>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</si>
  <si>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</si>
  <si>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</si>
  <si>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</si>
  <si>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</si>
  <si>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</si>
  <si>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</si>
  <si>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</si>
  <si>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</si>
  <si>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</si>
  <si>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</si>
  <si>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</si>
  <si>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</si>
  <si>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</si>
  <si>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</si>
  <si>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</si>
  <si>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</si>
  <si>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</si>
  <si>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</si>
  <si>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</si>
  <si>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</si>
  <si>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</si>
  <si>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</si>
  <si>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</si>
  <si>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</si>
  <si>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</si>
  <si>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</si>
  <si>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</si>
  <si>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</si>
  <si>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</si>
  <si>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</si>
  <si>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</si>
  <si>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</si>
  <si>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</si>
  <si>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</si>
  <si>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</si>
  <si>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</si>
  <si>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</si>
  <si>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</si>
  <si>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</si>
  <si>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</si>
  <si>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</si>
  <si>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</si>
  <si>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</si>
  <si>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</si>
  <si>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</si>
  <si>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</si>
  <si>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</si>
  <si>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</si>
  <si>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</si>
  <si>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</si>
  <si>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</si>
  <si>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</si>
  <si>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</si>
  <si>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</si>
  <si>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</si>
  <si>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</si>
  <si>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</si>
  <si>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</si>
  <si>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</si>
  <si>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</si>
  <si>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</si>
  <si>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</si>
  <si>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</si>
  <si>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</si>
  <si>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</si>
  <si>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</si>
  <si>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</si>
  <si>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</si>
  <si>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</si>
  <si>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</si>
  <si>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</si>
  <si>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</si>
  <si>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</si>
  <si>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</si>
  <si>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</si>
  <si>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</si>
  <si>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</si>
  <si>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</si>
  <si>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</si>
  <si>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</si>
  <si>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</si>
  <si>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</si>
  <si>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</si>
  <si>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</si>
  <si>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</si>
  <si>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</si>
  <si>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</si>
  <si>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</si>
  <si>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</si>
  <si>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</si>
  <si>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</si>
  <si>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</si>
  <si>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</si>
  <si>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</si>
  <si>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</si>
  <si>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</si>
  <si>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</si>
  <si>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</si>
  <si>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</si>
  <si>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</si>
  <si>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</si>
  <si>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</si>
  <si>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</si>
  <si>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</si>
  <si>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</si>
  <si>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</si>
  <si>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</si>
  <si>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</si>
  <si>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</si>
  <si>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</si>
  <si>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</si>
  <si>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</si>
  <si>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</si>
  <si>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</si>
  <si>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</si>
  <si>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</si>
  <si>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</si>
  <si>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</si>
  <si>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</si>
  <si>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</si>
  <si>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</si>
  <si>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</si>
  <si>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</si>
  <si>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SUBCAUSAS</t>
  </si>
  <si>
    <t>COLOQUE EL LOGO DE SU ENTIDAD</t>
  </si>
  <si>
    <t>COLOQUE EL NOMBRE DE LA ENTIDAD</t>
  </si>
  <si>
    <t>Codigo</t>
  </si>
  <si>
    <t>XXXXX</t>
  </si>
  <si>
    <t xml:space="preserve">COLOQUE EL NOMBRE DE LA OFICINA LIDER DE RIESGOS </t>
  </si>
  <si>
    <t>Identificación del riesgo</t>
  </si>
  <si>
    <t>Análisis del riesgo inherente</t>
  </si>
  <si>
    <t>Evaluación del riesgo - Valoración de los controles</t>
  </si>
  <si>
    <t>Evaluación del riesgo - Nivel del riesgo residual</t>
  </si>
  <si>
    <t xml:space="preserve">Referencia </t>
  </si>
  <si>
    <t>Tipología de Riesgo</t>
  </si>
  <si>
    <t>Descripción del riesgo</t>
  </si>
  <si>
    <t>Probabilidad Inherente</t>
  </si>
  <si>
    <t>Impacto inherente</t>
  </si>
  <si>
    <t>Zona de Riesgo Inherente</t>
  </si>
  <si>
    <t>Afectación</t>
  </si>
  <si>
    <t>Probabilidad Residual Final</t>
  </si>
  <si>
    <t>Zona de Riesgo Residual</t>
  </si>
  <si>
    <t>AAAAAAA</t>
  </si>
  <si>
    <t>Gestión</t>
  </si>
  <si>
    <t>Posibilidad de afectación economica y/o reputacional por XXXXXXX debido a XXXXXX</t>
  </si>
  <si>
    <t>Responsable de ejecutar el control + Acción + Complemento (Revisar Numeral 3.2.21.)</t>
  </si>
  <si>
    <t>XXXXXXX (Registrar la decisión de acuerdo a la tipología del riesgo y el nivel del riesgo residual)</t>
  </si>
  <si>
    <t>Corrupción</t>
  </si>
  <si>
    <t>Posibilidad de recibir o solicitar cualquier dádiva o beneficio a nombre propio o de un tercero para XXXXXXXXXX (desviación de la gestión de los público)</t>
  </si>
  <si>
    <t>Catastrofico</t>
  </si>
  <si>
    <t>Seg de la Información</t>
  </si>
  <si>
    <t>Pérdida de la confidencialidad o integridad o disponibilidad de (activo de información) por XXXXXXX debido a XXXXXX</t>
  </si>
  <si>
    <t>Fiscal</t>
  </si>
  <si>
    <t>Posibilidad de efectos dañoso sobre (bienes públicos o recursos públicos o intereses patrimoniales) por XXXXXX a causa de (acción u omisión).</t>
  </si>
  <si>
    <t>BBBBBBB</t>
  </si>
  <si>
    <t>CCCCCC</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</si>
  <si>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</si>
  <si>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¿QUÉ?
IMPACTO</t>
  </si>
  <si>
    <r>
      <t xml:space="preserve">¿QUÉ?
</t>
    </r>
    <r>
      <rPr>
        <sz val="11"/>
        <rFont val="Arial"/>
        <family val="2"/>
      </rPr>
      <t>Efecto dañoso sobre recursos públicos y/o bienes y/o intereses patrimoniales de naturaleza pública</t>
    </r>
  </si>
  <si>
    <r>
      <t xml:space="preserve">¿CÓMO?
CIRCUNSTANCIA INMEDIATA 
</t>
    </r>
    <r>
      <rPr>
        <sz val="11"/>
        <rFont val="Arial"/>
        <family val="2"/>
      </rPr>
      <t xml:space="preserve">(Iniciar con la palabra: 
</t>
    </r>
    <r>
      <rPr>
        <b/>
        <sz val="11"/>
        <rFont val="Arial"/>
        <family val="2"/>
      </rPr>
      <t>por</t>
    </r>
    <r>
      <rPr>
        <sz val="11"/>
        <rFont val="Arial"/>
        <family val="2"/>
      </rPr>
      <t>)</t>
    </r>
  </si>
  <si>
    <t>Posibilidad de efecto dañoso sobre los recursos públicos</t>
  </si>
  <si>
    <t>Posibilidad de efecto dañoso sobre los bienes públicos</t>
  </si>
  <si>
    <t>Posibilidad de efecto dañoso sobre los intereses patrimoniales</t>
  </si>
  <si>
    <t>Instituto Nacional de Vías - INVIAS</t>
  </si>
  <si>
    <t>Ejecución y Operación de Proyectos de Infraestructura de Transporte</t>
  </si>
  <si>
    <t>Ejecutar los proyectos de infraestructura, mediante la supervisión y seguimiento a contratos y/o convenios interadministrativos, en los modos carretero, férreo, fluvial y marítimo para entregar a los ciudadanos obras públicas que faciliten la movilidad de acuerdo con los estándares de calidad contratados durante las vigencias presupuestales respectivas, de conformidad con los recursos de inversión asignados.</t>
  </si>
  <si>
    <t>MAPA DE RIESGOS FISCALES</t>
  </si>
  <si>
    <r>
      <t xml:space="preserve">¿PORQUÉ?
CAUSA RAÍZ
</t>
    </r>
    <r>
      <rPr>
        <sz val="11"/>
        <rFont val="Arial"/>
        <family val="2"/>
      </rPr>
      <t xml:space="preserve">(Iniciar con: 
</t>
    </r>
    <r>
      <rPr>
        <b/>
        <sz val="11"/>
        <rFont val="Arial"/>
        <family val="2"/>
      </rPr>
      <t>a causa de</t>
    </r>
    <r>
      <rPr>
        <sz val="11"/>
        <rFont val="Arial"/>
        <family val="2"/>
      </rPr>
      <t xml:space="preserve"> (acción u omisión)</t>
    </r>
  </si>
  <si>
    <t>a causa de la atención inoportuna de las novedades que afectan la ejecución del proyecto de inversión.</t>
  </si>
  <si>
    <t>por ejecución inadecuada de los recursos asignados a los proyectos de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</si>
</sst>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b/>
      <sz val="24"/>
      <name val="Arial Narrow"/>
      <family val="2"/>
    </font>
    <font>
      <b/>
      <sz val="22"/>
      <color theme="1"/>
      <name val="Arial Narrow"/>
      <family val="2"/>
    </font>
    <font>
      <sz val="11"/>
      <color theme="1"/>
      <name val="Arial Narrow"/>
      <family val="2"/>
    </font>
    <font>
      <sz val="22"/>
      <color theme="1"/>
      <name val="Arial Narrow"/>
      <family val="2"/>
    </font>
    <font>
      <b/>
      <sz val="16"/>
      <color theme="1"/>
      <name val="Arial Narrow"/>
      <family val="2"/>
    </font>
    <font>
      <b/>
      <sz val="11"/>
      <color theme="1"/>
      <name val="Arial Narrow"/>
      <family val="2"/>
    </font>
    <font>
      <b/>
      <sz val="14"/>
      <color theme="1"/>
      <name val="Arial Narrow"/>
      <family val="2"/>
    </font>
    <font>
      <sz val="11"/>
      <color theme="9" tint="-0.249977111117893"/>
      <name val="Arial Narrow"/>
      <family val="2"/>
    </font>
    <font>
      <b/>
      <sz val="9"/>
      <color indexed="81"/>
      <name val="Tahoma"/>
      <family val="2"/>
    </font>
    <font>
      <sz val="9"/>
      <color indexed="81"/>
      <name val="Tahoma"/>
      <family val="2"/>
    </font>
  </fonts>
  <fills count="2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rgb="FFFFCC0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top style="thin">
        <color indexed="64"/>
      </top>
      <bottom style="dashed">
        <color theme="9" tint="-0.24994659260841701"/>
      </bottom>
      <diagonal/>
    </border>
    <border>
      <left/>
      <right/>
      <top style="thin">
        <color indexed="64"/>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64">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6" fillId="0" borderId="1" xfId="0" applyFont="1" applyBorder="1" applyAlignment="1">
      <alignment horizontal="left" vertical="center" wrapText="1"/>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14" fillId="0" borderId="0" xfId="0" applyFont="1" applyAlignment="1" applyProtection="1">
      <alignment horizontal="left" vertical="center" wrapText="1"/>
      <protection locked="0"/>
    </xf>
    <xf numFmtId="49" fontId="6" fillId="4" borderId="1" xfId="2" applyNumberFormat="1" applyFont="1" applyFill="1" applyBorder="1" applyAlignment="1" applyProtection="1">
      <alignment horizontal="center" vertical="center" wrapText="1"/>
      <protection locked="0"/>
    </xf>
    <xf numFmtId="0" fontId="6" fillId="4" borderId="1" xfId="2" applyFont="1" applyFill="1" applyBorder="1" applyAlignment="1" applyProtection="1">
      <alignment horizontal="justify" vertical="center" wrapText="1"/>
      <protection locked="0"/>
    </xf>
    <xf numFmtId="0" fontId="6" fillId="0" borderId="1" xfId="0" applyFont="1" applyBorder="1" applyAlignment="1">
      <alignment horizontal="justify" vertical="center" wrapText="1"/>
    </xf>
    <xf numFmtId="0" fontId="34" fillId="2" borderId="1" xfId="2" applyFont="1" applyFill="1" applyBorder="1" applyAlignment="1">
      <alignment horizontal="center" vertical="center" wrapText="1"/>
    </xf>
    <xf numFmtId="0" fontId="51" fillId="0" borderId="1" xfId="0" applyFont="1" applyBorder="1" applyAlignment="1">
      <alignment vertical="center"/>
    </xf>
    <xf numFmtId="0" fontId="52" fillId="0" borderId="0" xfId="0" applyFont="1"/>
    <xf numFmtId="0" fontId="52" fillId="5" borderId="0" xfId="0" applyFont="1" applyFill="1"/>
    <xf numFmtId="0" fontId="55" fillId="5" borderId="0" xfId="0" applyFont="1" applyFill="1" applyAlignment="1">
      <alignment horizontal="center" vertical="center"/>
    </xf>
    <xf numFmtId="0" fontId="55" fillId="15" borderId="0" xfId="0" applyFont="1" applyFill="1" applyAlignment="1">
      <alignment horizontal="center" vertical="center"/>
    </xf>
    <xf numFmtId="0" fontId="55" fillId="0" borderId="1" xfId="0" applyFont="1" applyBorder="1" applyAlignment="1">
      <alignment horizontal="center" vertical="center"/>
    </xf>
    <xf numFmtId="0" fontId="57" fillId="0" borderId="1" xfId="0" applyFont="1" applyBorder="1" applyAlignment="1" applyProtection="1">
      <alignment horizontal="justify" vertical="center" wrapText="1"/>
      <protection locked="0"/>
    </xf>
    <xf numFmtId="0" fontId="52" fillId="0" borderId="1" xfId="0" applyFont="1" applyBorder="1" applyAlignment="1" applyProtection="1">
      <alignment horizontal="center" vertical="center"/>
      <protection hidden="1"/>
    </xf>
    <xf numFmtId="0" fontId="52" fillId="5" borderId="0" xfId="0" applyFont="1" applyFill="1" applyAlignment="1">
      <alignment vertical="center"/>
    </xf>
    <xf numFmtId="0" fontId="52" fillId="0" borderId="0" xfId="0" applyFont="1" applyAlignment="1">
      <alignment vertical="center"/>
    </xf>
    <xf numFmtId="0" fontId="41" fillId="0" borderId="0" xfId="0" applyFont="1" applyAlignment="1" applyProtection="1">
      <alignment horizontal="center" vertical="center" wrapText="1"/>
      <protection locked="0"/>
    </xf>
    <xf numFmtId="0" fontId="52" fillId="0" borderId="0" xfId="0" applyFont="1" applyAlignment="1">
      <alignment wrapText="1"/>
    </xf>
    <xf numFmtId="0" fontId="52" fillId="0" borderId="0" xfId="0" applyFont="1" applyAlignment="1">
      <alignment horizontal="center" vertical="center"/>
    </xf>
    <xf numFmtId="0" fontId="52" fillId="0" borderId="0" xfId="0" applyFont="1" applyAlignment="1">
      <alignment horizontal="center"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justify" vertical="center"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xf numFmtId="0" fontId="52" fillId="5" borderId="1" xfId="0" applyFont="1" applyFill="1" applyBorder="1" applyAlignment="1">
      <alignment horizontal="center" vertical="center" wrapText="1"/>
    </xf>
    <xf numFmtId="0" fontId="41" fillId="5" borderId="1" xfId="0" applyFont="1" applyFill="1" applyBorder="1" applyAlignment="1" applyProtection="1">
      <alignment horizontal="justify" vertical="center" wrapText="1"/>
      <protection locked="0"/>
    </xf>
    <xf numFmtId="0" fontId="55" fillId="0" borderId="5" xfId="0" applyFont="1" applyBorder="1" applyAlignment="1" applyProtection="1">
      <alignment horizontal="center" vertical="center" wrapText="1"/>
      <protection hidden="1"/>
    </xf>
    <xf numFmtId="0" fontId="55" fillId="0" borderId="7" xfId="0" applyFont="1" applyBorder="1" applyAlignment="1" applyProtection="1">
      <alignment horizontal="center" vertical="center" wrapText="1"/>
      <protection hidden="1"/>
    </xf>
    <xf numFmtId="0" fontId="55" fillId="0" borderId="4" xfId="0" applyFont="1" applyBorder="1" applyAlignment="1" applyProtection="1">
      <alignment horizontal="center" vertical="center" wrapText="1"/>
      <protection hidden="1"/>
    </xf>
    <xf numFmtId="9" fontId="52" fillId="0" borderId="5" xfId="0" applyNumberFormat="1" applyFont="1" applyBorder="1" applyAlignment="1" applyProtection="1">
      <alignment horizontal="center" vertical="center"/>
      <protection hidden="1"/>
    </xf>
    <xf numFmtId="9" fontId="52" fillId="0" borderId="7" xfId="0" applyNumberFormat="1" applyFont="1" applyBorder="1" applyAlignment="1" applyProtection="1">
      <alignment horizontal="center" vertical="center"/>
      <protection hidden="1"/>
    </xf>
    <xf numFmtId="9" fontId="52" fillId="0" borderId="4" xfId="0" applyNumberFormat="1" applyFont="1" applyBorder="1" applyAlignment="1" applyProtection="1">
      <alignment horizontal="center" vertical="center"/>
      <protection hidden="1"/>
    </xf>
    <xf numFmtId="0" fontId="55" fillId="0" borderId="5" xfId="0" applyFont="1" applyBorder="1" applyAlignment="1" applyProtection="1">
      <alignment horizontal="center" vertical="center"/>
      <protection hidden="1"/>
    </xf>
    <xf numFmtId="0" fontId="55" fillId="0" borderId="7" xfId="0" applyFont="1" applyBorder="1" applyAlignment="1" applyProtection="1">
      <alignment horizontal="center" vertical="center"/>
      <protection hidden="1"/>
    </xf>
    <xf numFmtId="0" fontId="55" fillId="0" borderId="4" xfId="0" applyFont="1" applyBorder="1" applyAlignment="1" applyProtection="1">
      <alignment horizontal="center" vertical="center"/>
      <protection hidden="1"/>
    </xf>
    <xf numFmtId="0" fontId="55" fillId="0" borderId="1" xfId="0" applyFont="1" applyBorder="1" applyAlignment="1" applyProtection="1">
      <alignment horizontal="center" vertical="center"/>
      <protection hidden="1"/>
    </xf>
    <xf numFmtId="9" fontId="52" fillId="0" borderId="1" xfId="0" applyNumberFormat="1" applyFont="1" applyBorder="1" applyAlignment="1" applyProtection="1">
      <alignment horizontal="center" vertical="center" wrapText="1"/>
      <protection hidden="1"/>
    </xf>
    <xf numFmtId="9" fontId="55" fillId="8" borderId="5" xfId="0" applyNumberFormat="1" applyFont="1" applyFill="1" applyBorder="1" applyAlignment="1" applyProtection="1">
      <alignment horizontal="center" vertical="center" wrapText="1"/>
      <protection locked="0"/>
    </xf>
    <xf numFmtId="9" fontId="55" fillId="8" borderId="7" xfId="0" applyNumberFormat="1" applyFont="1" applyFill="1" applyBorder="1" applyAlignment="1" applyProtection="1">
      <alignment horizontal="center" vertical="center" wrapText="1"/>
      <protection locked="0"/>
    </xf>
    <xf numFmtId="9" fontId="55" fillId="8" borderId="4" xfId="0" applyNumberFormat="1" applyFont="1" applyFill="1" applyBorder="1" applyAlignment="1" applyProtection="1">
      <alignment horizontal="center" vertical="center" wrapText="1"/>
      <protection locked="0"/>
    </xf>
    <xf numFmtId="9" fontId="52" fillId="0" borderId="5" xfId="0" applyNumberFormat="1" applyFont="1" applyBorder="1" applyAlignment="1" applyProtection="1">
      <alignment horizontal="center" vertical="center" wrapText="1"/>
      <protection hidden="1"/>
    </xf>
    <xf numFmtId="9" fontId="52" fillId="0" borderId="7" xfId="0" applyNumberFormat="1" applyFont="1" applyBorder="1" applyAlignment="1" applyProtection="1">
      <alignment horizontal="center" vertical="center" wrapText="1"/>
      <protection hidden="1"/>
    </xf>
    <xf numFmtId="9" fontId="52" fillId="0" borderId="4" xfId="0" applyNumberFormat="1" applyFont="1" applyBorder="1" applyAlignment="1" applyProtection="1">
      <alignment horizontal="center" vertical="center" wrapText="1"/>
      <protection hidden="1"/>
    </xf>
    <xf numFmtId="0" fontId="52" fillId="0" borderId="1" xfId="0" applyFont="1" applyBorder="1" applyAlignment="1">
      <alignment horizontal="center" vertical="center"/>
    </xf>
    <xf numFmtId="0" fontId="52" fillId="0" borderId="73" xfId="0" applyFont="1" applyBorder="1" applyAlignment="1">
      <alignment horizontal="left" vertical="center" wrapText="1"/>
    </xf>
    <xf numFmtId="0" fontId="52" fillId="0" borderId="74" xfId="0" applyFont="1" applyBorder="1" applyAlignment="1">
      <alignment horizontal="left" vertical="center" wrapText="1"/>
    </xf>
    <xf numFmtId="0" fontId="55" fillId="12" borderId="5" xfId="0" applyFont="1" applyFill="1" applyBorder="1" applyAlignment="1" applyProtection="1">
      <alignment horizontal="center" vertical="center" wrapText="1"/>
      <protection hidden="1"/>
    </xf>
    <xf numFmtId="0" fontId="55" fillId="12" borderId="7" xfId="0" applyFont="1" applyFill="1" applyBorder="1" applyAlignment="1" applyProtection="1">
      <alignment horizontal="center" vertical="center" wrapText="1"/>
      <protection hidden="1"/>
    </xf>
    <xf numFmtId="0" fontId="55" fillId="12" borderId="4" xfId="0" applyFont="1" applyFill="1" applyBorder="1" applyAlignment="1" applyProtection="1">
      <alignment horizontal="center" vertical="center" wrapText="1"/>
      <protection hidden="1"/>
    </xf>
    <xf numFmtId="0" fontId="52" fillId="0" borderId="5" xfId="0" applyFont="1" applyBorder="1" applyAlignment="1" applyProtection="1">
      <alignment horizontal="center" vertical="center" textRotation="90" wrapText="1"/>
      <protection locked="0"/>
    </xf>
    <xf numFmtId="0" fontId="52" fillId="0" borderId="7" xfId="0" applyFont="1" applyBorder="1" applyAlignment="1" applyProtection="1">
      <alignment horizontal="center" vertical="center" textRotation="90" wrapText="1"/>
      <protection locked="0"/>
    </xf>
    <xf numFmtId="0" fontId="52" fillId="0" borderId="4" xfId="0" applyFont="1" applyBorder="1" applyAlignment="1" applyProtection="1">
      <alignment horizontal="center" vertical="center" textRotation="90" wrapText="1"/>
      <protection locked="0"/>
    </xf>
    <xf numFmtId="0" fontId="55" fillId="0" borderId="1" xfId="0" applyFont="1" applyBorder="1" applyAlignment="1" applyProtection="1">
      <alignment horizontal="center" vertical="center" wrapText="1"/>
      <protection hidden="1"/>
    </xf>
    <xf numFmtId="9" fontId="55" fillId="8" borderId="1" xfId="0" applyNumberFormat="1" applyFont="1" applyFill="1" applyBorder="1" applyAlignment="1" applyProtection="1">
      <alignment horizontal="center" vertical="center" wrapText="1"/>
      <protection locked="0"/>
    </xf>
    <xf numFmtId="9" fontId="55" fillId="20" borderId="1" xfId="0" applyNumberFormat="1" applyFont="1" applyFill="1" applyBorder="1" applyAlignment="1" applyProtection="1">
      <alignment horizontal="center" vertical="center" wrapText="1"/>
      <protection locked="0"/>
    </xf>
    <xf numFmtId="9" fontId="55" fillId="7" borderId="1" xfId="0" applyNumberFormat="1" applyFont="1" applyFill="1" applyBorder="1" applyAlignment="1" applyProtection="1">
      <alignment horizontal="center" vertical="center" wrapText="1"/>
      <protection locked="0"/>
    </xf>
    <xf numFmtId="9" fontId="40" fillId="9" borderId="1" xfId="0" applyNumberFormat="1" applyFont="1" applyFill="1" applyBorder="1" applyAlignment="1" applyProtection="1">
      <alignment horizontal="center" vertical="center" wrapText="1"/>
      <protection locked="0"/>
    </xf>
    <xf numFmtId="0" fontId="55" fillId="16" borderId="1" xfId="0" applyFont="1" applyFill="1" applyBorder="1" applyAlignment="1">
      <alignment horizontal="center" vertical="center"/>
    </xf>
    <xf numFmtId="0" fontId="55" fillId="16" borderId="1" xfId="0" applyFont="1" applyFill="1" applyBorder="1" applyAlignment="1">
      <alignment horizontal="center" vertical="center" wrapText="1"/>
    </xf>
    <xf numFmtId="0" fontId="55" fillId="17" borderId="1" xfId="0" applyFont="1" applyFill="1" applyBorder="1" applyAlignment="1">
      <alignment horizontal="center" vertical="center" textRotation="90" wrapText="1"/>
    </xf>
    <xf numFmtId="0" fontId="55" fillId="17" borderId="1" xfId="0" applyFont="1" applyFill="1" applyBorder="1" applyAlignment="1">
      <alignment horizontal="center" vertical="center" wrapText="1"/>
    </xf>
    <xf numFmtId="0" fontId="50" fillId="0" borderId="1" xfId="0" applyFont="1" applyBorder="1" applyAlignment="1">
      <alignment horizontal="center" vertical="center" wrapText="1"/>
    </xf>
    <xf numFmtId="0" fontId="51" fillId="0" borderId="1" xfId="0" applyFont="1" applyBorder="1" applyAlignment="1">
      <alignment horizontal="center" vertical="center"/>
    </xf>
    <xf numFmtId="0" fontId="53" fillId="0" borderId="1" xfId="0" applyFont="1" applyBorder="1" applyAlignment="1">
      <alignment horizontal="center" vertical="center"/>
    </xf>
    <xf numFmtId="0" fontId="54" fillId="15" borderId="1" xfId="0" applyFont="1" applyFill="1" applyBorder="1" applyAlignment="1">
      <alignment horizontal="center" vertical="center"/>
    </xf>
    <xf numFmtId="0" fontId="54" fillId="16" borderId="1" xfId="0" applyFont="1" applyFill="1" applyBorder="1" applyAlignment="1">
      <alignment horizontal="center" vertical="center"/>
    </xf>
    <xf numFmtId="0" fontId="54" fillId="17" borderId="1" xfId="0" applyFont="1" applyFill="1" applyBorder="1" applyAlignment="1">
      <alignment horizontal="center" vertical="center"/>
    </xf>
    <xf numFmtId="0" fontId="54" fillId="18" borderId="1" xfId="0" applyFont="1" applyFill="1" applyBorder="1" applyAlignment="1">
      <alignment horizontal="center" vertical="center" wrapText="1"/>
    </xf>
    <xf numFmtId="0" fontId="55" fillId="19" borderId="1" xfId="0" applyFont="1" applyFill="1" applyBorder="1" applyAlignment="1">
      <alignment horizontal="center" vertical="center" wrapText="1"/>
    </xf>
    <xf numFmtId="0" fontId="56" fillId="15" borderId="1" xfId="0" applyFont="1" applyFill="1" applyBorder="1" applyAlignment="1">
      <alignment horizontal="center" vertical="center" textRotation="90"/>
    </xf>
    <xf numFmtId="0" fontId="55" fillId="15" borderId="1" xfId="0" applyFont="1" applyFill="1" applyBorder="1" applyAlignment="1">
      <alignment horizontal="center" vertical="center" wrapText="1"/>
    </xf>
    <xf numFmtId="0" fontId="55" fillId="18" borderId="1" xfId="0" applyFont="1" applyFill="1" applyBorder="1" applyAlignment="1">
      <alignment horizontal="center" vertic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460">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12</xdr:row>
      <xdr:rowOff>89309</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119415</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24532</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iamarquezr/Library/Containers/com.microsoft.Excel/Data/Documents/C:\Users\USUARIO\Downloads\Copia%20de%201.%20Matriz_mapa_riesgos%20de%20CORRUPCI&#211;N%20-%20nuev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ciones Tratamiento"/>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zoomScale="90" zoomScaleNormal="90" workbookViewId="0">
      <selection activeCell="B7" sqref="B7:H7"/>
    </sheetView>
  </sheetViews>
  <sheetFormatPr baseColWidth="10" defaultColWidth="11.5" defaultRowHeight="15" x14ac:dyDescent="0.2"/>
  <cols>
    <col min="1" max="1" width="2.83203125" style="291" customWidth="1"/>
    <col min="2" max="3" width="24.6640625" style="291" customWidth="1"/>
    <col min="4" max="4" width="16" style="291" customWidth="1"/>
    <col min="5" max="5" width="24.6640625" style="291" customWidth="1"/>
    <col min="6" max="6" width="27.6640625" style="291" customWidth="1"/>
    <col min="7" max="8" width="24.6640625" style="291" customWidth="1"/>
    <col min="9" max="16384" width="11.5" style="291"/>
  </cols>
  <sheetData>
    <row r="1" spans="2:8" ht="16" thickBot="1" x14ac:dyDescent="0.25"/>
    <row r="2" spans="2:8" ht="18" x14ac:dyDescent="0.2">
      <c r="B2" s="391" t="s">
        <v>163</v>
      </c>
      <c r="C2" s="392"/>
      <c r="D2" s="392"/>
      <c r="E2" s="392"/>
      <c r="F2" s="392"/>
      <c r="G2" s="392"/>
      <c r="H2" s="393"/>
    </row>
    <row r="3" spans="2:8" x14ac:dyDescent="0.2">
      <c r="B3" s="292"/>
      <c r="C3" s="293"/>
      <c r="D3" s="293"/>
      <c r="E3" s="293"/>
      <c r="F3" s="293"/>
      <c r="G3" s="293"/>
      <c r="H3" s="294"/>
    </row>
    <row r="4" spans="2:8" ht="63" customHeight="1" x14ac:dyDescent="0.2">
      <c r="B4" s="394" t="s">
        <v>173</v>
      </c>
      <c r="C4" s="395"/>
      <c r="D4" s="395"/>
      <c r="E4" s="395"/>
      <c r="F4" s="395"/>
      <c r="G4" s="395"/>
      <c r="H4" s="396"/>
    </row>
    <row r="5" spans="2:8" ht="63" customHeight="1" x14ac:dyDescent="0.2">
      <c r="B5" s="397"/>
      <c r="C5" s="398"/>
      <c r="D5" s="398"/>
      <c r="E5" s="398"/>
      <c r="F5" s="398"/>
      <c r="G5" s="398"/>
      <c r="H5" s="399"/>
    </row>
    <row r="6" spans="2:8" x14ac:dyDescent="0.2">
      <c r="B6" s="384" t="s">
        <v>164</v>
      </c>
      <c r="C6" s="400"/>
      <c r="D6" s="400"/>
      <c r="E6" s="400"/>
      <c r="F6" s="400"/>
      <c r="G6" s="400"/>
      <c r="H6" s="401"/>
    </row>
    <row r="7" spans="2:8" ht="95.25" customHeight="1" x14ac:dyDescent="0.2">
      <c r="B7" s="402" t="s">
        <v>174</v>
      </c>
      <c r="C7" s="403"/>
      <c r="D7" s="403"/>
      <c r="E7" s="403"/>
      <c r="F7" s="403"/>
      <c r="G7" s="403"/>
      <c r="H7" s="404"/>
    </row>
    <row r="8" spans="2:8" x14ac:dyDescent="0.2">
      <c r="B8" s="271"/>
      <c r="C8" s="272"/>
      <c r="D8" s="272"/>
      <c r="E8" s="272"/>
      <c r="F8" s="272"/>
      <c r="G8" s="272"/>
      <c r="H8" s="273"/>
    </row>
    <row r="9" spans="2:8" ht="20.5" customHeight="1" x14ac:dyDescent="0.2">
      <c r="B9" s="406" t="s">
        <v>191</v>
      </c>
      <c r="C9" s="407"/>
      <c r="D9" s="407"/>
      <c r="E9" s="407"/>
      <c r="F9" s="407"/>
      <c r="G9" s="407"/>
      <c r="H9" s="408"/>
    </row>
    <row r="10" spans="2:8" x14ac:dyDescent="0.2">
      <c r="B10" s="277"/>
      <c r="C10" s="278"/>
      <c r="D10" s="278"/>
      <c r="E10" s="278"/>
      <c r="F10" s="278"/>
      <c r="G10" s="278"/>
      <c r="H10" s="279"/>
    </row>
    <row r="11" spans="2:8" ht="20.5" customHeight="1" x14ac:dyDescent="0.2">
      <c r="B11" s="409" t="s">
        <v>192</v>
      </c>
      <c r="C11" s="410"/>
      <c r="D11" s="410"/>
      <c r="E11" s="410"/>
      <c r="F11" s="410"/>
      <c r="G11" s="410"/>
      <c r="H11" s="411"/>
    </row>
    <row r="12" spans="2:8" s="316" customFormat="1" ht="20.5" customHeight="1" x14ac:dyDescent="0.2">
      <c r="B12" s="313"/>
      <c r="C12" s="314"/>
      <c r="D12" s="314"/>
      <c r="E12" s="314"/>
      <c r="F12" s="314"/>
      <c r="G12" s="314"/>
      <c r="H12" s="315"/>
    </row>
    <row r="13" spans="2:8" ht="20.5" customHeight="1" x14ac:dyDescent="0.2">
      <c r="B13" s="384" t="s">
        <v>189</v>
      </c>
      <c r="C13" s="385"/>
      <c r="D13" s="385"/>
      <c r="E13" s="385"/>
      <c r="F13" s="385"/>
      <c r="G13" s="385"/>
      <c r="H13" s="386"/>
    </row>
    <row r="14" spans="2:8" ht="9" customHeight="1" x14ac:dyDescent="0.2">
      <c r="B14" s="384"/>
      <c r="C14" s="385"/>
      <c r="D14" s="385"/>
      <c r="E14" s="385"/>
      <c r="F14" s="385"/>
      <c r="G14" s="385"/>
      <c r="H14" s="386"/>
    </row>
    <row r="15" spans="2:8" x14ac:dyDescent="0.2">
      <c r="B15" s="384" t="s">
        <v>188</v>
      </c>
      <c r="C15" s="385"/>
      <c r="D15" s="385"/>
      <c r="E15" s="385"/>
      <c r="F15" s="385"/>
      <c r="G15" s="385"/>
      <c r="H15" s="386"/>
    </row>
    <row r="16" spans="2:8" x14ac:dyDescent="0.2">
      <c r="B16" s="274"/>
      <c r="C16" s="275"/>
      <c r="D16" s="275"/>
      <c r="E16" s="275"/>
      <c r="F16" s="275"/>
      <c r="G16" s="275"/>
      <c r="H16" s="276"/>
    </row>
    <row r="17" spans="2:8" ht="18.5" customHeight="1" x14ac:dyDescent="0.2">
      <c r="B17" s="384" t="s">
        <v>190</v>
      </c>
      <c r="C17" s="385"/>
      <c r="D17" s="385"/>
      <c r="E17" s="385"/>
      <c r="F17" s="385"/>
      <c r="G17" s="385"/>
      <c r="H17" s="386"/>
    </row>
    <row r="18" spans="2:8" ht="18.5" customHeight="1" x14ac:dyDescent="0.2">
      <c r="B18" s="274"/>
      <c r="C18" s="275"/>
      <c r="D18" s="275"/>
      <c r="E18" s="275"/>
      <c r="F18" s="275"/>
      <c r="G18" s="275"/>
      <c r="H18" s="276"/>
    </row>
    <row r="19" spans="2:8" ht="18.5" customHeight="1" x14ac:dyDescent="0.2">
      <c r="B19" s="384" t="s">
        <v>193</v>
      </c>
      <c r="C19" s="385"/>
      <c r="D19" s="385"/>
      <c r="E19" s="385"/>
      <c r="F19" s="385"/>
      <c r="G19" s="385"/>
      <c r="H19" s="386"/>
    </row>
    <row r="20" spans="2:8" ht="18.5" customHeight="1" thickBot="1" x14ac:dyDescent="0.25">
      <c r="B20" s="212"/>
      <c r="C20" s="280"/>
      <c r="D20" s="280"/>
      <c r="E20" s="280"/>
      <c r="F20" s="280"/>
      <c r="G20" s="280"/>
      <c r="H20" s="281"/>
    </row>
    <row r="21" spans="2:8" ht="16" thickTop="1" x14ac:dyDescent="0.2">
      <c r="B21" s="295"/>
      <c r="C21" s="363" t="s">
        <v>165</v>
      </c>
      <c r="D21" s="364"/>
      <c r="E21" s="365" t="s">
        <v>166</v>
      </c>
      <c r="F21" s="366"/>
      <c r="G21" s="300"/>
      <c r="H21" s="296"/>
    </row>
    <row r="22" spans="2:8" ht="35.25" customHeight="1" x14ac:dyDescent="0.2">
      <c r="B22" s="295"/>
      <c r="C22" s="380" t="s">
        <v>167</v>
      </c>
      <c r="D22" s="373"/>
      <c r="E22" s="374" t="s">
        <v>168</v>
      </c>
      <c r="F22" s="375"/>
      <c r="G22" s="300"/>
      <c r="H22" s="296"/>
    </row>
    <row r="23" spans="2:8" ht="17.25" customHeight="1" x14ac:dyDescent="0.2">
      <c r="B23" s="295"/>
      <c r="C23" s="380" t="s">
        <v>202</v>
      </c>
      <c r="D23" s="373"/>
      <c r="E23" s="374" t="s">
        <v>169</v>
      </c>
      <c r="F23" s="375"/>
      <c r="G23" s="300"/>
      <c r="H23" s="296"/>
    </row>
    <row r="24" spans="2:8" ht="69.75" customHeight="1" x14ac:dyDescent="0.2">
      <c r="B24" s="295"/>
      <c r="C24" s="380" t="s">
        <v>187</v>
      </c>
      <c r="D24" s="373"/>
      <c r="E24" s="374" t="s">
        <v>216</v>
      </c>
      <c r="F24" s="375"/>
      <c r="G24" s="300"/>
      <c r="H24" s="296"/>
    </row>
    <row r="25" spans="2:8" ht="69.75" customHeight="1" x14ac:dyDescent="0.2">
      <c r="B25" s="295"/>
      <c r="C25" s="380" t="s">
        <v>217</v>
      </c>
      <c r="D25" s="373"/>
      <c r="E25" s="374" t="s">
        <v>218</v>
      </c>
      <c r="F25" s="375"/>
      <c r="G25" s="300"/>
      <c r="H25" s="296"/>
    </row>
    <row r="26" spans="2:8" ht="69.75" customHeight="1" x14ac:dyDescent="0.2">
      <c r="B26" s="295"/>
      <c r="C26" s="380" t="s">
        <v>204</v>
      </c>
      <c r="D26" s="373"/>
      <c r="E26" s="374" t="s">
        <v>170</v>
      </c>
      <c r="F26" s="375"/>
      <c r="G26" s="300"/>
      <c r="H26" s="296"/>
    </row>
    <row r="27" spans="2:8" ht="69.75" customHeight="1" x14ac:dyDescent="0.2">
      <c r="B27" s="295"/>
      <c r="C27" s="376" t="s">
        <v>58</v>
      </c>
      <c r="D27" s="371"/>
      <c r="E27" s="361" t="s">
        <v>215</v>
      </c>
      <c r="F27" s="362"/>
      <c r="G27" s="300"/>
      <c r="H27" s="296"/>
    </row>
    <row r="28" spans="2:8" ht="69.75" customHeight="1" x14ac:dyDescent="0.2">
      <c r="B28" s="295"/>
      <c r="C28" s="376" t="s">
        <v>205</v>
      </c>
      <c r="D28" s="371"/>
      <c r="E28" s="361" t="s">
        <v>206</v>
      </c>
      <c r="F28" s="362"/>
      <c r="G28" s="300"/>
      <c r="H28" s="296"/>
    </row>
    <row r="29" spans="2:8" ht="69.75" customHeight="1" x14ac:dyDescent="0.2">
      <c r="B29" s="295"/>
      <c r="C29" s="376" t="s">
        <v>207</v>
      </c>
      <c r="D29" s="371"/>
      <c r="E29" s="361" t="s">
        <v>208</v>
      </c>
      <c r="F29" s="362"/>
      <c r="G29" s="300"/>
      <c r="H29" s="296"/>
    </row>
    <row r="30" spans="2:8" ht="69.75" customHeight="1" x14ac:dyDescent="0.2">
      <c r="B30" s="295"/>
      <c r="C30" s="376" t="s">
        <v>30</v>
      </c>
      <c r="D30" s="371"/>
      <c r="E30" s="361" t="s">
        <v>209</v>
      </c>
      <c r="F30" s="362"/>
      <c r="G30" s="300"/>
      <c r="H30" s="296"/>
    </row>
    <row r="31" spans="2:8" ht="69.75" customHeight="1" x14ac:dyDescent="0.2">
      <c r="B31" s="295"/>
      <c r="C31" s="376" t="s">
        <v>210</v>
      </c>
      <c r="D31" s="371"/>
      <c r="E31" s="361" t="s">
        <v>211</v>
      </c>
      <c r="F31" s="362"/>
      <c r="G31" s="300"/>
      <c r="H31" s="296"/>
    </row>
    <row r="32" spans="2:8" ht="69.75" customHeight="1" x14ac:dyDescent="0.2">
      <c r="B32" s="295"/>
      <c r="C32" s="376" t="s">
        <v>212</v>
      </c>
      <c r="D32" s="371"/>
      <c r="E32" s="361" t="s">
        <v>213</v>
      </c>
      <c r="F32" s="362"/>
      <c r="G32" s="300"/>
      <c r="H32" s="296"/>
    </row>
    <row r="33" spans="2:8" ht="69.75" customHeight="1" x14ac:dyDescent="0.2">
      <c r="B33" s="295"/>
      <c r="C33" s="376" t="s">
        <v>147</v>
      </c>
      <c r="D33" s="371"/>
      <c r="E33" s="361" t="s">
        <v>214</v>
      </c>
      <c r="F33" s="362"/>
      <c r="G33" s="300"/>
      <c r="H33" s="296"/>
    </row>
    <row r="34" spans="2:8" x14ac:dyDescent="0.2">
      <c r="B34" s="295"/>
      <c r="C34" s="285"/>
      <c r="D34" s="285"/>
      <c r="E34" s="286"/>
      <c r="F34" s="286"/>
      <c r="G34" s="300"/>
      <c r="H34" s="296"/>
    </row>
    <row r="35" spans="2:8" x14ac:dyDescent="0.2">
      <c r="B35" s="384" t="s">
        <v>219</v>
      </c>
      <c r="C35" s="385"/>
      <c r="D35" s="385"/>
      <c r="E35" s="385"/>
      <c r="F35" s="385"/>
      <c r="G35" s="385"/>
      <c r="H35" s="386"/>
    </row>
    <row r="36" spans="2:8" ht="14.5" customHeight="1" thickBot="1" x14ac:dyDescent="0.25">
      <c r="B36" s="301"/>
      <c r="C36" s="290"/>
      <c r="D36" s="290"/>
      <c r="E36" s="290"/>
      <c r="F36" s="290"/>
      <c r="G36" s="290"/>
      <c r="H36" s="302"/>
    </row>
    <row r="37" spans="2:8" ht="14.5" customHeight="1" thickTop="1" x14ac:dyDescent="0.2">
      <c r="B37" s="301"/>
      <c r="C37" s="363" t="s">
        <v>165</v>
      </c>
      <c r="D37" s="364"/>
      <c r="E37" s="365" t="s">
        <v>166</v>
      </c>
      <c r="F37" s="366"/>
      <c r="G37" s="290"/>
      <c r="H37" s="302"/>
    </row>
    <row r="38" spans="2:8" ht="90" customHeight="1" x14ac:dyDescent="0.2">
      <c r="B38" s="301"/>
      <c r="C38" s="376" t="s">
        <v>180</v>
      </c>
      <c r="D38" s="371"/>
      <c r="E38" s="361" t="s">
        <v>220</v>
      </c>
      <c r="F38" s="362"/>
      <c r="G38" s="290"/>
      <c r="H38" s="302"/>
    </row>
    <row r="39" spans="2:8" ht="53.5" customHeight="1" x14ac:dyDescent="0.2">
      <c r="B39" s="301"/>
      <c r="C39" s="376" t="s">
        <v>152</v>
      </c>
      <c r="D39" s="371"/>
      <c r="E39" s="361" t="s">
        <v>245</v>
      </c>
      <c r="F39" s="362"/>
      <c r="G39" s="290"/>
      <c r="H39" s="302"/>
    </row>
    <row r="40" spans="2:8" ht="54" customHeight="1" x14ac:dyDescent="0.2">
      <c r="B40" s="301"/>
      <c r="C40" s="376" t="s">
        <v>44</v>
      </c>
      <c r="D40" s="371"/>
      <c r="E40" s="361" t="s">
        <v>246</v>
      </c>
      <c r="F40" s="362"/>
      <c r="G40" s="290"/>
      <c r="H40" s="302"/>
    </row>
    <row r="41" spans="2:8" ht="32.5" customHeight="1" x14ac:dyDescent="0.2">
      <c r="B41" s="301"/>
      <c r="C41" s="376" t="s">
        <v>221</v>
      </c>
      <c r="D41" s="371"/>
      <c r="E41" s="361" t="s">
        <v>222</v>
      </c>
      <c r="F41" s="362"/>
      <c r="G41" s="290"/>
      <c r="H41" s="302"/>
    </row>
    <row r="42" spans="2:8" x14ac:dyDescent="0.2">
      <c r="B42" s="301"/>
      <c r="C42" s="290"/>
      <c r="D42" s="290"/>
      <c r="E42" s="290"/>
      <c r="F42" s="290"/>
      <c r="G42" s="290"/>
      <c r="H42" s="302"/>
    </row>
    <row r="43" spans="2:8" ht="18.5" customHeight="1" x14ac:dyDescent="0.2">
      <c r="B43" s="377" t="s">
        <v>198</v>
      </c>
      <c r="C43" s="378"/>
      <c r="D43" s="378"/>
      <c r="E43" s="378"/>
      <c r="F43" s="378"/>
      <c r="G43" s="378"/>
      <c r="H43" s="379"/>
    </row>
    <row r="44" spans="2:8" ht="18.5" customHeight="1" x14ac:dyDescent="0.2">
      <c r="B44" s="287"/>
      <c r="C44" s="288"/>
      <c r="D44" s="288"/>
      <c r="E44" s="288"/>
      <c r="F44" s="288"/>
      <c r="G44" s="288"/>
      <c r="H44" s="289"/>
    </row>
    <row r="45" spans="2:8" ht="18.5" customHeight="1" x14ac:dyDescent="0.2">
      <c r="B45" s="384" t="s">
        <v>194</v>
      </c>
      <c r="C45" s="385"/>
      <c r="D45" s="385"/>
      <c r="E45" s="385"/>
      <c r="F45" s="385"/>
      <c r="G45" s="385"/>
      <c r="H45" s="386"/>
    </row>
    <row r="46" spans="2:8" ht="18.5" customHeight="1" thickBot="1" x14ac:dyDescent="0.25">
      <c r="B46" s="212"/>
      <c r="C46" s="280"/>
      <c r="D46" s="280"/>
      <c r="E46" s="280"/>
      <c r="F46" s="280"/>
      <c r="G46" s="280"/>
      <c r="H46" s="281"/>
    </row>
    <row r="47" spans="2:8" ht="18.5" customHeight="1" thickTop="1" x14ac:dyDescent="0.2">
      <c r="B47" s="212"/>
      <c r="C47" s="363" t="s">
        <v>165</v>
      </c>
      <c r="D47" s="364"/>
      <c r="E47" s="365" t="s">
        <v>166</v>
      </c>
      <c r="F47" s="366"/>
      <c r="G47" s="280"/>
      <c r="H47" s="281"/>
    </row>
    <row r="48" spans="2:8" ht="53" customHeight="1" x14ac:dyDescent="0.2">
      <c r="B48" s="212"/>
      <c r="C48" s="367" t="s">
        <v>155</v>
      </c>
      <c r="D48" s="360"/>
      <c r="E48" s="361" t="s">
        <v>171</v>
      </c>
      <c r="F48" s="362"/>
      <c r="G48" s="280"/>
      <c r="H48" s="281"/>
    </row>
    <row r="49" spans="2:8" ht="54" customHeight="1" x14ac:dyDescent="0.2">
      <c r="B49" s="212"/>
      <c r="C49" s="367" t="s">
        <v>70</v>
      </c>
      <c r="D49" s="360"/>
      <c r="E49" s="361" t="s">
        <v>223</v>
      </c>
      <c r="F49" s="362"/>
      <c r="G49" s="280"/>
      <c r="H49" s="281"/>
    </row>
    <row r="50" spans="2:8" ht="52" customHeight="1" x14ac:dyDescent="0.2">
      <c r="B50" s="212"/>
      <c r="C50" s="367" t="s">
        <v>71</v>
      </c>
      <c r="D50" s="360"/>
      <c r="E50" s="361" t="s">
        <v>225</v>
      </c>
      <c r="F50" s="362"/>
      <c r="G50" s="280"/>
      <c r="H50" s="281"/>
    </row>
    <row r="51" spans="2:8" ht="53.5" customHeight="1" x14ac:dyDescent="0.2">
      <c r="B51" s="212"/>
      <c r="C51" s="367" t="s">
        <v>94</v>
      </c>
      <c r="D51" s="360"/>
      <c r="E51" s="361" t="s">
        <v>225</v>
      </c>
      <c r="F51" s="362"/>
      <c r="G51" s="280"/>
      <c r="H51" s="281"/>
    </row>
    <row r="52" spans="2:8" ht="48.5" customHeight="1" x14ac:dyDescent="0.2">
      <c r="B52" s="212"/>
      <c r="C52" s="367" t="s">
        <v>72</v>
      </c>
      <c r="D52" s="360"/>
      <c r="E52" s="361" t="s">
        <v>226</v>
      </c>
      <c r="F52" s="362"/>
      <c r="G52" s="280"/>
      <c r="H52" s="281"/>
    </row>
    <row r="53" spans="2:8" ht="49.5" customHeight="1" x14ac:dyDescent="0.2">
      <c r="B53" s="212"/>
      <c r="C53" s="367" t="s">
        <v>73</v>
      </c>
      <c r="D53" s="360"/>
      <c r="E53" s="361" t="s">
        <v>224</v>
      </c>
      <c r="F53" s="362"/>
      <c r="G53" s="280"/>
      <c r="H53" s="281"/>
    </row>
    <row r="54" spans="2:8" ht="50" customHeight="1" x14ac:dyDescent="0.2">
      <c r="B54" s="212"/>
      <c r="C54" s="367" t="s">
        <v>89</v>
      </c>
      <c r="D54" s="360"/>
      <c r="E54" s="361" t="s">
        <v>229</v>
      </c>
      <c r="F54" s="362"/>
      <c r="G54" s="280"/>
      <c r="H54" s="281"/>
    </row>
    <row r="55" spans="2:8" ht="29.5" customHeight="1" x14ac:dyDescent="0.2">
      <c r="B55" s="212"/>
      <c r="C55" s="367" t="s">
        <v>93</v>
      </c>
      <c r="D55" s="360"/>
      <c r="E55" s="361" t="s">
        <v>227</v>
      </c>
      <c r="F55" s="362"/>
      <c r="G55" s="280"/>
      <c r="H55" s="281"/>
    </row>
    <row r="56" spans="2:8" ht="40" customHeight="1" x14ac:dyDescent="0.2">
      <c r="B56" s="212"/>
      <c r="C56" s="367" t="s">
        <v>97</v>
      </c>
      <c r="D56" s="360"/>
      <c r="E56" s="361" t="s">
        <v>228</v>
      </c>
      <c r="F56" s="362"/>
      <c r="G56" s="280"/>
      <c r="H56" s="281"/>
    </row>
    <row r="57" spans="2:8" ht="29.5" customHeight="1" x14ac:dyDescent="0.2">
      <c r="B57" s="212"/>
      <c r="C57" s="367" t="s">
        <v>10</v>
      </c>
      <c r="D57" s="360"/>
      <c r="E57" s="361" t="s">
        <v>183</v>
      </c>
      <c r="F57" s="362"/>
      <c r="G57" s="280"/>
      <c r="H57" s="281"/>
    </row>
    <row r="58" spans="2:8" ht="18.5" customHeight="1" x14ac:dyDescent="0.2">
      <c r="B58" s="212"/>
      <c r="C58" s="280"/>
      <c r="D58" s="280"/>
      <c r="E58" s="280"/>
      <c r="F58" s="280"/>
      <c r="G58" s="280"/>
      <c r="H58" s="281"/>
    </row>
    <row r="59" spans="2:8" ht="18.5" customHeight="1" x14ac:dyDescent="0.2">
      <c r="B59" s="381" t="s">
        <v>197</v>
      </c>
      <c r="C59" s="382"/>
      <c r="D59" s="382"/>
      <c r="E59" s="382"/>
      <c r="F59" s="382"/>
      <c r="G59" s="382"/>
      <c r="H59" s="383"/>
    </row>
    <row r="60" spans="2:8" ht="18.5" customHeight="1" x14ac:dyDescent="0.2">
      <c r="B60" s="212"/>
      <c r="C60" s="280"/>
      <c r="D60" s="280"/>
      <c r="E60" s="280"/>
      <c r="F60" s="280"/>
      <c r="G60" s="280"/>
      <c r="H60" s="281"/>
    </row>
    <row r="61" spans="2:8" ht="18.5" customHeight="1" x14ac:dyDescent="0.2">
      <c r="B61" s="368" t="s">
        <v>195</v>
      </c>
      <c r="C61" s="369"/>
      <c r="D61" s="369"/>
      <c r="E61" s="369"/>
      <c r="F61" s="369"/>
      <c r="G61" s="369"/>
      <c r="H61" s="370"/>
    </row>
    <row r="62" spans="2:8" ht="18.5" customHeight="1" x14ac:dyDescent="0.2">
      <c r="B62" s="274"/>
      <c r="C62" s="275"/>
      <c r="D62" s="275"/>
      <c r="E62" s="275"/>
      <c r="F62" s="275"/>
      <c r="G62" s="275"/>
      <c r="H62" s="276"/>
    </row>
    <row r="63" spans="2:8" ht="30" customHeight="1" x14ac:dyDescent="0.2">
      <c r="B63" s="384" t="s">
        <v>196</v>
      </c>
      <c r="C63" s="385"/>
      <c r="D63" s="385"/>
      <c r="E63" s="385"/>
      <c r="F63" s="385"/>
      <c r="G63" s="385"/>
      <c r="H63" s="386"/>
    </row>
    <row r="64" spans="2:8" ht="16" thickBot="1" x14ac:dyDescent="0.25">
      <c r="B64" s="212"/>
      <c r="C64" s="280"/>
      <c r="D64" s="280"/>
      <c r="E64" s="280"/>
      <c r="F64" s="280"/>
      <c r="G64" s="280"/>
      <c r="H64" s="281"/>
    </row>
    <row r="65" spans="2:8" ht="30" customHeight="1" thickTop="1" x14ac:dyDescent="0.2">
      <c r="B65" s="212"/>
      <c r="C65" s="363" t="s">
        <v>165</v>
      </c>
      <c r="D65" s="364"/>
      <c r="E65" s="365" t="s">
        <v>166</v>
      </c>
      <c r="F65" s="366"/>
      <c r="G65" s="280"/>
      <c r="H65" s="281"/>
    </row>
    <row r="66" spans="2:8" ht="30" customHeight="1" x14ac:dyDescent="0.2">
      <c r="B66" s="212"/>
      <c r="C66" s="367" t="s">
        <v>104</v>
      </c>
      <c r="D66" s="360"/>
      <c r="E66" s="361" t="s">
        <v>230</v>
      </c>
      <c r="F66" s="362"/>
      <c r="G66" s="280"/>
      <c r="H66" s="281"/>
    </row>
    <row r="67" spans="2:8" ht="44.5" customHeight="1" x14ac:dyDescent="0.2">
      <c r="B67" s="212"/>
      <c r="C67" s="367" t="s">
        <v>105</v>
      </c>
      <c r="D67" s="360"/>
      <c r="E67" s="361" t="s">
        <v>231</v>
      </c>
      <c r="F67" s="362"/>
      <c r="G67" s="280"/>
      <c r="H67" s="281"/>
    </row>
    <row r="68" spans="2:8" ht="51" customHeight="1" x14ac:dyDescent="0.2">
      <c r="B68" s="212"/>
      <c r="C68" s="367" t="s">
        <v>158</v>
      </c>
      <c r="D68" s="360"/>
      <c r="E68" s="361" t="s">
        <v>232</v>
      </c>
      <c r="F68" s="362"/>
      <c r="G68" s="280"/>
      <c r="H68" s="281"/>
    </row>
    <row r="69" spans="2:8" ht="76.5" customHeight="1" x14ac:dyDescent="0.2">
      <c r="B69" s="212"/>
      <c r="C69" s="367" t="s">
        <v>233</v>
      </c>
      <c r="D69" s="360"/>
      <c r="E69" s="361" t="s">
        <v>172</v>
      </c>
      <c r="F69" s="362"/>
      <c r="G69" s="280"/>
      <c r="H69" s="281"/>
    </row>
    <row r="70" spans="2:8" ht="30" customHeight="1" x14ac:dyDescent="0.2">
      <c r="B70" s="212"/>
      <c r="C70" s="367" t="s">
        <v>130</v>
      </c>
      <c r="D70" s="360"/>
      <c r="E70" s="361" t="s">
        <v>235</v>
      </c>
      <c r="F70" s="362"/>
      <c r="G70" s="280"/>
      <c r="H70" s="281"/>
    </row>
    <row r="71" spans="2:8" ht="30" customHeight="1" x14ac:dyDescent="0.2">
      <c r="B71" s="212"/>
      <c r="C71" s="367" t="s">
        <v>236</v>
      </c>
      <c r="D71" s="360"/>
      <c r="E71" s="361" t="s">
        <v>237</v>
      </c>
      <c r="F71" s="362"/>
      <c r="G71" s="280"/>
      <c r="H71" s="281"/>
    </row>
    <row r="72" spans="2:8" ht="30" customHeight="1" x14ac:dyDescent="0.2">
      <c r="B72" s="212"/>
      <c r="C72" s="367" t="s">
        <v>238</v>
      </c>
      <c r="D72" s="360"/>
      <c r="E72" s="361" t="s">
        <v>239</v>
      </c>
      <c r="F72" s="362"/>
      <c r="G72" s="280"/>
      <c r="H72" s="281"/>
    </row>
    <row r="73" spans="2:8" ht="53.5" customHeight="1" x14ac:dyDescent="0.2">
      <c r="B73" s="212"/>
      <c r="C73" s="367" t="s">
        <v>112</v>
      </c>
      <c r="D73" s="360"/>
      <c r="E73" s="361" t="s">
        <v>234</v>
      </c>
      <c r="F73" s="362"/>
      <c r="G73" s="280"/>
      <c r="H73" s="281"/>
    </row>
    <row r="74" spans="2:8" ht="30" customHeight="1" x14ac:dyDescent="0.2">
      <c r="B74" s="212"/>
      <c r="C74" s="280"/>
      <c r="D74" s="280"/>
      <c r="E74" s="280"/>
      <c r="F74" s="280"/>
      <c r="G74" s="280"/>
      <c r="H74" s="281"/>
    </row>
    <row r="75" spans="2:8" ht="18.5" customHeight="1" x14ac:dyDescent="0.2">
      <c r="B75" s="368" t="s">
        <v>199</v>
      </c>
      <c r="C75" s="369"/>
      <c r="D75" s="369"/>
      <c r="E75" s="369"/>
      <c r="F75" s="369"/>
      <c r="G75" s="369"/>
      <c r="H75" s="370"/>
    </row>
    <row r="76" spans="2:8" ht="18.5" customHeight="1" x14ac:dyDescent="0.2">
      <c r="B76" s="282"/>
      <c r="C76" s="283"/>
      <c r="D76" s="283"/>
      <c r="E76" s="283"/>
      <c r="F76" s="283"/>
      <c r="G76" s="283"/>
      <c r="H76" s="284"/>
    </row>
    <row r="77" spans="2:8" ht="18.5" customHeight="1" x14ac:dyDescent="0.2">
      <c r="B77" s="368" t="s">
        <v>200</v>
      </c>
      <c r="C77" s="369"/>
      <c r="D77" s="369"/>
      <c r="E77" s="369"/>
      <c r="F77" s="369"/>
      <c r="G77" s="369"/>
      <c r="H77" s="370"/>
    </row>
    <row r="78" spans="2:8" ht="18.5" customHeight="1" x14ac:dyDescent="0.2">
      <c r="B78" s="282"/>
      <c r="C78" s="283"/>
      <c r="D78" s="283"/>
      <c r="E78" s="283"/>
      <c r="F78" s="283"/>
      <c r="G78" s="283"/>
      <c r="H78" s="284"/>
    </row>
    <row r="79" spans="2:8" ht="18.5" customHeight="1" x14ac:dyDescent="0.2">
      <c r="B79" s="368" t="s">
        <v>201</v>
      </c>
      <c r="C79" s="369"/>
      <c r="D79" s="369"/>
      <c r="E79" s="369"/>
      <c r="F79" s="369"/>
      <c r="G79" s="369"/>
      <c r="H79" s="370"/>
    </row>
    <row r="80" spans="2:8" x14ac:dyDescent="0.2">
      <c r="B80" s="212"/>
      <c r="C80" s="303"/>
      <c r="D80" s="303"/>
      <c r="E80" s="303"/>
      <c r="F80" s="303"/>
      <c r="G80" s="303"/>
      <c r="H80" s="213"/>
    </row>
    <row r="81" spans="2:8" x14ac:dyDescent="0.2">
      <c r="B81" s="212"/>
      <c r="C81" s="303"/>
      <c r="D81" s="303"/>
      <c r="E81" s="303"/>
      <c r="F81" s="303"/>
      <c r="G81" s="303"/>
      <c r="H81" s="213"/>
    </row>
    <row r="82" spans="2:8" x14ac:dyDescent="0.2">
      <c r="B82" s="212" t="s">
        <v>242</v>
      </c>
      <c r="C82" s="303"/>
      <c r="D82" s="303"/>
      <c r="E82" s="303"/>
      <c r="F82" s="303"/>
      <c r="G82" s="303"/>
      <c r="H82" s="213"/>
    </row>
    <row r="83" spans="2:8" x14ac:dyDescent="0.2">
      <c r="B83" s="212"/>
      <c r="C83" s="303"/>
      <c r="D83" s="303"/>
      <c r="E83" s="303"/>
      <c r="F83" s="303"/>
      <c r="G83" s="303"/>
      <c r="H83" s="213"/>
    </row>
    <row r="84" spans="2:8" ht="16" thickBot="1" x14ac:dyDescent="0.25">
      <c r="B84" s="295"/>
      <c r="C84" s="300"/>
      <c r="D84" s="304"/>
      <c r="E84" s="305"/>
      <c r="F84" s="305"/>
      <c r="G84" s="306"/>
      <c r="H84" s="296"/>
    </row>
    <row r="85" spans="2:8" ht="16" thickTop="1" x14ac:dyDescent="0.2">
      <c r="B85" s="307" t="s">
        <v>243</v>
      </c>
      <c r="C85" s="405" t="s">
        <v>165</v>
      </c>
      <c r="D85" s="364"/>
      <c r="E85" s="365" t="s">
        <v>166</v>
      </c>
      <c r="F85" s="366"/>
      <c r="G85" s="300"/>
      <c r="H85" s="296"/>
    </row>
    <row r="86" spans="2:8" s="211" customFormat="1" x14ac:dyDescent="0.2">
      <c r="B86" s="311">
        <v>2</v>
      </c>
      <c r="C86" s="372" t="s">
        <v>167</v>
      </c>
      <c r="D86" s="373"/>
      <c r="E86" s="374" t="s">
        <v>168</v>
      </c>
      <c r="F86" s="375"/>
      <c r="G86" s="308"/>
      <c r="H86" s="214"/>
    </row>
    <row r="87" spans="2:8" s="211" customFormat="1" ht="17.25" customHeight="1" x14ac:dyDescent="0.2">
      <c r="B87" s="311">
        <v>2</v>
      </c>
      <c r="C87" s="372" t="s">
        <v>202</v>
      </c>
      <c r="D87" s="373"/>
      <c r="E87" s="374" t="s">
        <v>169</v>
      </c>
      <c r="F87" s="375"/>
      <c r="G87" s="308"/>
      <c r="H87" s="214"/>
    </row>
    <row r="88" spans="2:8" s="211" customFormat="1" ht="25.5" customHeight="1" x14ac:dyDescent="0.2">
      <c r="B88" s="311">
        <v>2</v>
      </c>
      <c r="C88" s="372" t="s">
        <v>187</v>
      </c>
      <c r="D88" s="373"/>
      <c r="E88" s="374" t="s">
        <v>216</v>
      </c>
      <c r="F88" s="375"/>
      <c r="G88" s="308"/>
      <c r="H88" s="214"/>
    </row>
    <row r="89" spans="2:8" s="211" customFormat="1" ht="25.5" customHeight="1" x14ac:dyDescent="0.2">
      <c r="B89" s="311">
        <v>2</v>
      </c>
      <c r="C89" s="372" t="s">
        <v>217</v>
      </c>
      <c r="D89" s="373"/>
      <c r="E89" s="374" t="s">
        <v>218</v>
      </c>
      <c r="F89" s="375"/>
      <c r="G89" s="308"/>
      <c r="H89" s="214"/>
    </row>
    <row r="90" spans="2:8" s="211" customFormat="1" ht="67" customHeight="1" x14ac:dyDescent="0.2">
      <c r="B90" s="311">
        <v>2</v>
      </c>
      <c r="C90" s="372" t="s">
        <v>204</v>
      </c>
      <c r="D90" s="373"/>
      <c r="E90" s="374" t="s">
        <v>170</v>
      </c>
      <c r="F90" s="375"/>
      <c r="G90" s="308"/>
      <c r="H90" s="214"/>
    </row>
    <row r="91" spans="2:8" s="211" customFormat="1" ht="67.5" customHeight="1" x14ac:dyDescent="0.2">
      <c r="B91" s="311">
        <v>2</v>
      </c>
      <c r="C91" s="360" t="s">
        <v>58</v>
      </c>
      <c r="D91" s="371"/>
      <c r="E91" s="361" t="s">
        <v>215</v>
      </c>
      <c r="F91" s="362"/>
      <c r="G91" s="308"/>
      <c r="H91" s="214"/>
    </row>
    <row r="92" spans="2:8" s="211" customFormat="1" ht="43.5" customHeight="1" x14ac:dyDescent="0.2">
      <c r="B92" s="311">
        <v>2</v>
      </c>
      <c r="C92" s="360" t="s">
        <v>205</v>
      </c>
      <c r="D92" s="371"/>
      <c r="E92" s="361" t="s">
        <v>206</v>
      </c>
      <c r="F92" s="362"/>
      <c r="G92" s="308"/>
      <c r="H92" s="214"/>
    </row>
    <row r="93" spans="2:8" s="211" customFormat="1" ht="35" customHeight="1" x14ac:dyDescent="0.2">
      <c r="B93" s="311">
        <v>2</v>
      </c>
      <c r="C93" s="360" t="s">
        <v>207</v>
      </c>
      <c r="D93" s="371"/>
      <c r="E93" s="361" t="s">
        <v>208</v>
      </c>
      <c r="F93" s="362"/>
      <c r="G93" s="308"/>
      <c r="H93" s="214"/>
    </row>
    <row r="94" spans="2:8" s="211" customFormat="1" ht="72.75" customHeight="1" x14ac:dyDescent="0.2">
      <c r="B94" s="311">
        <v>2</v>
      </c>
      <c r="C94" s="360" t="s">
        <v>30</v>
      </c>
      <c r="D94" s="371"/>
      <c r="E94" s="361" t="s">
        <v>240</v>
      </c>
      <c r="F94" s="362"/>
      <c r="G94" s="308"/>
      <c r="H94" s="214"/>
    </row>
    <row r="95" spans="2:8" s="211" customFormat="1" ht="94" customHeight="1" x14ac:dyDescent="0.2">
      <c r="B95" s="311">
        <v>2</v>
      </c>
      <c r="C95" s="360" t="s">
        <v>210</v>
      </c>
      <c r="D95" s="371"/>
      <c r="E95" s="361" t="s">
        <v>211</v>
      </c>
      <c r="F95" s="362"/>
      <c r="G95" s="308"/>
      <c r="H95" s="214"/>
    </row>
    <row r="96" spans="2:8" s="211" customFormat="1" ht="94" customHeight="1" x14ac:dyDescent="0.2">
      <c r="B96" s="311">
        <v>2</v>
      </c>
      <c r="C96" s="360" t="s">
        <v>212</v>
      </c>
      <c r="D96" s="371"/>
      <c r="E96" s="361" t="s">
        <v>213</v>
      </c>
      <c r="F96" s="362"/>
      <c r="G96" s="308"/>
      <c r="H96" s="214"/>
    </row>
    <row r="97" spans="2:8" s="211" customFormat="1" x14ac:dyDescent="0.2">
      <c r="B97" s="311">
        <v>2</v>
      </c>
      <c r="C97" s="360" t="s">
        <v>147</v>
      </c>
      <c r="D97" s="371"/>
      <c r="E97" s="361" t="s">
        <v>214</v>
      </c>
      <c r="F97" s="362"/>
      <c r="G97" s="308"/>
      <c r="H97" s="214"/>
    </row>
    <row r="98" spans="2:8" s="211" customFormat="1" ht="66.5" customHeight="1" x14ac:dyDescent="0.2">
      <c r="B98" s="311">
        <v>3</v>
      </c>
      <c r="C98" s="360" t="s">
        <v>180</v>
      </c>
      <c r="D98" s="371"/>
      <c r="E98" s="361" t="s">
        <v>220</v>
      </c>
      <c r="F98" s="362"/>
      <c r="G98" s="308"/>
      <c r="H98" s="214"/>
    </row>
    <row r="99" spans="2:8" s="211" customFormat="1" ht="66.5" customHeight="1" x14ac:dyDescent="0.2">
      <c r="B99" s="311">
        <v>3</v>
      </c>
      <c r="C99" s="360" t="s">
        <v>152</v>
      </c>
      <c r="D99" s="371"/>
      <c r="E99" s="361" t="s">
        <v>245</v>
      </c>
      <c r="F99" s="362"/>
      <c r="G99" s="308"/>
      <c r="H99" s="214"/>
    </row>
    <row r="100" spans="2:8" s="211" customFormat="1" ht="62.5" customHeight="1" x14ac:dyDescent="0.2">
      <c r="B100" s="311">
        <v>3</v>
      </c>
      <c r="C100" s="360" t="s">
        <v>44</v>
      </c>
      <c r="D100" s="371"/>
      <c r="E100" s="361" t="s">
        <v>246</v>
      </c>
      <c r="F100" s="362"/>
      <c r="G100" s="308"/>
      <c r="H100" s="214"/>
    </row>
    <row r="101" spans="2:8" s="211" customFormat="1" ht="38.5" customHeight="1" x14ac:dyDescent="0.2">
      <c r="B101" s="311">
        <v>3</v>
      </c>
      <c r="C101" s="360" t="s">
        <v>221</v>
      </c>
      <c r="D101" s="371"/>
      <c r="E101" s="361" t="s">
        <v>222</v>
      </c>
      <c r="F101" s="362"/>
      <c r="G101" s="308"/>
      <c r="H101" s="214"/>
    </row>
    <row r="102" spans="2:8" ht="59.25" customHeight="1" x14ac:dyDescent="0.2">
      <c r="B102" s="312">
        <v>5</v>
      </c>
      <c r="C102" s="359" t="s">
        <v>155</v>
      </c>
      <c r="D102" s="360"/>
      <c r="E102" s="361" t="s">
        <v>241</v>
      </c>
      <c r="F102" s="362"/>
      <c r="G102" s="300"/>
      <c r="H102" s="296"/>
    </row>
    <row r="103" spans="2:8" ht="59.25" customHeight="1" x14ac:dyDescent="0.2">
      <c r="B103" s="312">
        <v>5</v>
      </c>
      <c r="C103" s="359" t="s">
        <v>70</v>
      </c>
      <c r="D103" s="360"/>
      <c r="E103" s="361" t="s">
        <v>223</v>
      </c>
      <c r="F103" s="362"/>
      <c r="G103" s="300"/>
      <c r="H103" s="296"/>
    </row>
    <row r="104" spans="2:8" ht="59.25" customHeight="1" x14ac:dyDescent="0.2">
      <c r="B104" s="312">
        <v>5</v>
      </c>
      <c r="C104" s="359" t="s">
        <v>71</v>
      </c>
      <c r="D104" s="360"/>
      <c r="E104" s="361" t="s">
        <v>225</v>
      </c>
      <c r="F104" s="362"/>
      <c r="G104" s="300"/>
      <c r="H104" s="296"/>
    </row>
    <row r="105" spans="2:8" ht="59.25" customHeight="1" x14ac:dyDescent="0.2">
      <c r="B105" s="312">
        <v>5</v>
      </c>
      <c r="C105" s="359" t="s">
        <v>94</v>
      </c>
      <c r="D105" s="360"/>
      <c r="E105" s="361" t="s">
        <v>225</v>
      </c>
      <c r="F105" s="362"/>
      <c r="G105" s="300"/>
      <c r="H105" s="296"/>
    </row>
    <row r="106" spans="2:8" ht="47.5" customHeight="1" x14ac:dyDescent="0.2">
      <c r="B106" s="312">
        <v>5</v>
      </c>
      <c r="C106" s="359" t="s">
        <v>72</v>
      </c>
      <c r="D106" s="360"/>
      <c r="E106" s="361" t="s">
        <v>226</v>
      </c>
      <c r="F106" s="362"/>
      <c r="G106" s="300"/>
      <c r="H106" s="296"/>
    </row>
    <row r="107" spans="2:8" ht="45.5" customHeight="1" x14ac:dyDescent="0.2">
      <c r="B107" s="312">
        <v>5</v>
      </c>
      <c r="C107" s="359" t="s">
        <v>73</v>
      </c>
      <c r="D107" s="360"/>
      <c r="E107" s="361" t="s">
        <v>224</v>
      </c>
      <c r="F107" s="362"/>
      <c r="G107" s="300"/>
      <c r="H107" s="296"/>
    </row>
    <row r="108" spans="2:8" ht="32.5" customHeight="1" x14ac:dyDescent="0.2">
      <c r="B108" s="312">
        <v>5</v>
      </c>
      <c r="C108" s="359" t="s">
        <v>89</v>
      </c>
      <c r="D108" s="360"/>
      <c r="E108" s="361" t="s">
        <v>229</v>
      </c>
      <c r="F108" s="362"/>
      <c r="G108" s="300"/>
      <c r="H108" s="296"/>
    </row>
    <row r="109" spans="2:8" ht="33.5" customHeight="1" x14ac:dyDescent="0.2">
      <c r="B109" s="312">
        <v>5</v>
      </c>
      <c r="C109" s="359" t="s">
        <v>93</v>
      </c>
      <c r="D109" s="360"/>
      <c r="E109" s="361" t="s">
        <v>227</v>
      </c>
      <c r="F109" s="362"/>
      <c r="G109" s="300"/>
      <c r="H109" s="296"/>
    </row>
    <row r="110" spans="2:8" ht="33.5" customHeight="1" x14ac:dyDescent="0.2">
      <c r="B110" s="312">
        <v>5</v>
      </c>
      <c r="C110" s="359" t="s">
        <v>97</v>
      </c>
      <c r="D110" s="360"/>
      <c r="E110" s="361" t="s">
        <v>228</v>
      </c>
      <c r="F110" s="362"/>
      <c r="G110" s="300"/>
      <c r="H110" s="296"/>
    </row>
    <row r="111" spans="2:8" x14ac:dyDescent="0.2">
      <c r="B111" s="312">
        <v>5</v>
      </c>
      <c r="C111" s="359" t="s">
        <v>10</v>
      </c>
      <c r="D111" s="360"/>
      <c r="E111" s="361" t="s">
        <v>183</v>
      </c>
      <c r="F111" s="362"/>
      <c r="G111" s="300"/>
      <c r="H111" s="296"/>
    </row>
    <row r="112" spans="2:8" ht="25" customHeight="1" x14ac:dyDescent="0.2">
      <c r="B112" s="312">
        <v>8</v>
      </c>
      <c r="C112" s="359" t="s">
        <v>104</v>
      </c>
      <c r="D112" s="360"/>
      <c r="E112" s="361" t="s">
        <v>230</v>
      </c>
      <c r="F112" s="362"/>
      <c r="G112" s="300"/>
      <c r="H112" s="296"/>
    </row>
    <row r="113" spans="2:8" ht="46.5" customHeight="1" x14ac:dyDescent="0.2">
      <c r="B113" s="312">
        <v>8</v>
      </c>
      <c r="C113" s="359" t="s">
        <v>105</v>
      </c>
      <c r="D113" s="360"/>
      <c r="E113" s="361" t="s">
        <v>231</v>
      </c>
      <c r="F113" s="362"/>
      <c r="G113" s="300"/>
      <c r="H113" s="296"/>
    </row>
    <row r="114" spans="2:8" ht="46.5" customHeight="1" x14ac:dyDescent="0.2">
      <c r="B114" s="312">
        <v>8</v>
      </c>
      <c r="C114" s="359" t="s">
        <v>158</v>
      </c>
      <c r="D114" s="360"/>
      <c r="E114" s="361" t="s">
        <v>232</v>
      </c>
      <c r="F114" s="362"/>
      <c r="G114" s="300"/>
      <c r="H114" s="296"/>
    </row>
    <row r="115" spans="2:8" s="211" customFormat="1" ht="82.5" customHeight="1" x14ac:dyDescent="0.2">
      <c r="B115" s="311">
        <v>8</v>
      </c>
      <c r="C115" s="359" t="s">
        <v>233</v>
      </c>
      <c r="D115" s="360"/>
      <c r="E115" s="361" t="s">
        <v>172</v>
      </c>
      <c r="F115" s="362"/>
      <c r="G115" s="308"/>
      <c r="H115" s="214"/>
    </row>
    <row r="116" spans="2:8" s="211" customFormat="1" ht="34" customHeight="1" x14ac:dyDescent="0.2">
      <c r="B116" s="311">
        <v>8</v>
      </c>
      <c r="C116" s="359" t="s">
        <v>130</v>
      </c>
      <c r="D116" s="360"/>
      <c r="E116" s="361" t="s">
        <v>235</v>
      </c>
      <c r="F116" s="362"/>
      <c r="G116" s="308"/>
      <c r="H116" s="214"/>
    </row>
    <row r="117" spans="2:8" s="211" customFormat="1" ht="34" customHeight="1" x14ac:dyDescent="0.2">
      <c r="B117" s="311">
        <v>8</v>
      </c>
      <c r="C117" s="359" t="s">
        <v>236</v>
      </c>
      <c r="D117" s="360"/>
      <c r="E117" s="361" t="s">
        <v>237</v>
      </c>
      <c r="F117" s="362"/>
      <c r="G117" s="308"/>
      <c r="H117" s="214"/>
    </row>
    <row r="118" spans="2:8" s="211" customFormat="1" ht="34" customHeight="1" x14ac:dyDescent="0.2">
      <c r="B118" s="311">
        <v>8</v>
      </c>
      <c r="C118" s="359" t="s">
        <v>238</v>
      </c>
      <c r="D118" s="360"/>
      <c r="E118" s="361" t="s">
        <v>239</v>
      </c>
      <c r="F118" s="362"/>
      <c r="G118" s="308"/>
      <c r="H118" s="214"/>
    </row>
    <row r="119" spans="2:8" s="211" customFormat="1" ht="46.5" customHeight="1" x14ac:dyDescent="0.2">
      <c r="B119" s="311">
        <v>8</v>
      </c>
      <c r="C119" s="359" t="s">
        <v>112</v>
      </c>
      <c r="D119" s="360"/>
      <c r="E119" s="361" t="s">
        <v>234</v>
      </c>
      <c r="F119" s="362"/>
      <c r="G119" s="308"/>
      <c r="H119" s="214"/>
    </row>
    <row r="120" spans="2:8" ht="6.75" customHeight="1" thickBot="1" x14ac:dyDescent="0.25">
      <c r="B120" s="295"/>
      <c r="C120" s="387"/>
      <c r="D120" s="388"/>
      <c r="E120" s="389"/>
      <c r="F120" s="390"/>
      <c r="G120" s="300"/>
      <c r="H120" s="296"/>
    </row>
    <row r="121" spans="2:8" ht="16" thickTop="1" x14ac:dyDescent="0.2">
      <c r="B121" s="295"/>
      <c r="C121" s="309"/>
      <c r="D121" s="309"/>
      <c r="E121" s="310"/>
      <c r="F121" s="310"/>
      <c r="G121" s="300"/>
      <c r="H121" s="296"/>
    </row>
    <row r="122" spans="2:8" ht="16" thickBot="1" x14ac:dyDescent="0.25">
      <c r="B122" s="297"/>
      <c r="C122" s="298"/>
      <c r="D122" s="298"/>
      <c r="E122" s="298"/>
      <c r="F122" s="298"/>
      <c r="G122" s="298"/>
      <c r="H122" s="299"/>
    </row>
    <row r="126" spans="2:8" ht="16" x14ac:dyDescent="0.2">
      <c r="B126" s="336" t="s">
        <v>255</v>
      </c>
    </row>
    <row r="127" spans="2:8" ht="48" customHeight="1" x14ac:dyDescent="0.2">
      <c r="B127" s="357" t="s">
        <v>256</v>
      </c>
      <c r="C127" s="357"/>
    </row>
    <row r="128" spans="2:8" x14ac:dyDescent="0.2">
      <c r="B128" s="358">
        <v>44342</v>
      </c>
      <c r="C128" s="358"/>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52"/>
  <sheetViews>
    <sheetView showGridLines="0" zoomScale="245" zoomScaleNormal="90" workbookViewId="0">
      <pane ySplit="8" topLeftCell="A9" activePane="bottomLeft" state="frozen"/>
      <selection pane="bottomLeft" activeCell="C9" sqref="C9"/>
    </sheetView>
  </sheetViews>
  <sheetFormatPr baseColWidth="10" defaultColWidth="11.5" defaultRowHeight="14" x14ac:dyDescent="0.2"/>
  <cols>
    <col min="1" max="1" width="39.1640625" style="10" bestFit="1" customWidth="1"/>
    <col min="2" max="2" width="34" style="10" customWidth="1"/>
    <col min="3" max="3" width="26" style="10" customWidth="1"/>
    <col min="4" max="4" width="28.5" style="10" customWidth="1"/>
    <col min="5" max="5" width="45.5" style="10" customWidth="1"/>
    <col min="6" max="6" width="35" style="10" customWidth="1"/>
    <col min="7" max="7" width="24.5" style="10" customWidth="1"/>
    <col min="8" max="8" width="30.83203125" style="10" customWidth="1"/>
    <col min="9" max="9" width="30" style="10" hidden="1" customWidth="1"/>
    <col min="10" max="10" width="26.33203125" style="10" customWidth="1"/>
    <col min="11" max="30" width="11.5" style="10" customWidth="1"/>
    <col min="31" max="31" width="8.1640625" style="10" customWidth="1"/>
    <col min="32" max="36" width="32.33203125" style="10" customWidth="1"/>
    <col min="37" max="16378" width="11.5" style="10"/>
    <col min="16379" max="16384" width="25.5" style="10" customWidth="1"/>
  </cols>
  <sheetData>
    <row r="1" spans="1:10" s="9" customFormat="1" ht="37.5" customHeight="1" x14ac:dyDescent="0.15">
      <c r="A1" s="413"/>
      <c r="B1" s="412" t="s">
        <v>11</v>
      </c>
      <c r="C1" s="256" t="s">
        <v>113</v>
      </c>
      <c r="D1" s="256"/>
      <c r="E1" s="338"/>
      <c r="H1" s="180"/>
      <c r="I1" s="180"/>
      <c r="J1" s="180"/>
    </row>
    <row r="2" spans="1:10" s="9" customFormat="1" ht="37.5" customHeight="1" x14ac:dyDescent="0.15">
      <c r="A2" s="413"/>
      <c r="B2" s="412"/>
      <c r="C2" s="256" t="s">
        <v>114</v>
      </c>
      <c r="D2" s="257"/>
      <c r="E2" s="255"/>
      <c r="H2" s="180"/>
      <c r="I2" s="180"/>
      <c r="J2" s="180"/>
    </row>
    <row r="3" spans="1:10" s="9" customFormat="1" ht="4" customHeight="1" x14ac:dyDescent="0.15">
      <c r="A3" s="253"/>
      <c r="B3" s="253"/>
      <c r="C3" s="254"/>
      <c r="D3" s="255"/>
      <c r="E3" s="255"/>
      <c r="H3" s="180"/>
      <c r="I3" s="180"/>
      <c r="J3" s="180"/>
    </row>
    <row r="4" spans="1:10" ht="27" customHeight="1" x14ac:dyDescent="0.2">
      <c r="A4" s="19" t="s">
        <v>139</v>
      </c>
      <c r="B4" s="252"/>
      <c r="C4" s="19" t="s">
        <v>137</v>
      </c>
      <c r="D4" s="416"/>
      <c r="E4" s="416"/>
      <c r="F4" s="416"/>
      <c r="G4" s="342" t="s">
        <v>187</v>
      </c>
      <c r="H4" s="165"/>
    </row>
    <row r="5" spans="1:10" ht="15" x14ac:dyDescent="0.2">
      <c r="A5" s="19" t="s">
        <v>138</v>
      </c>
      <c r="B5" s="414"/>
      <c r="C5" s="414"/>
      <c r="D5" s="166" t="s">
        <v>186</v>
      </c>
      <c r="E5" s="166"/>
      <c r="F5" s="165"/>
      <c r="G5" s="161" t="s">
        <v>91</v>
      </c>
      <c r="H5" s="165"/>
    </row>
    <row r="6" spans="1:10" x14ac:dyDescent="0.2">
      <c r="A6" s="247"/>
      <c r="B6" s="249"/>
      <c r="C6" s="249"/>
      <c r="D6" s="250"/>
      <c r="E6" s="250"/>
      <c r="F6" s="251"/>
      <c r="G6" s="248"/>
      <c r="H6" s="251"/>
    </row>
    <row r="7" spans="1:10" ht="21" customHeight="1" x14ac:dyDescent="0.2">
      <c r="A7" s="415" t="s">
        <v>203</v>
      </c>
      <c r="B7" s="415" t="s">
        <v>297</v>
      </c>
      <c r="C7" s="415" t="s">
        <v>119</v>
      </c>
      <c r="D7" s="415" t="s">
        <v>118</v>
      </c>
      <c r="E7" s="415" t="s">
        <v>263</v>
      </c>
      <c r="F7" s="415" t="s">
        <v>30</v>
      </c>
      <c r="G7" s="415" t="s">
        <v>31</v>
      </c>
      <c r="H7" s="415"/>
    </row>
    <row r="8" spans="1:10" ht="42" customHeight="1" x14ac:dyDescent="0.2">
      <c r="A8" s="415"/>
      <c r="B8" s="415"/>
      <c r="C8" s="415"/>
      <c r="D8" s="415"/>
      <c r="E8" s="415"/>
      <c r="F8" s="415"/>
      <c r="G8" s="161" t="s">
        <v>8</v>
      </c>
      <c r="H8" s="161" t="s">
        <v>148</v>
      </c>
      <c r="I8" s="161" t="s">
        <v>149</v>
      </c>
      <c r="J8" s="161" t="s">
        <v>147</v>
      </c>
    </row>
    <row r="9" spans="1:10" s="11" customFormat="1" ht="30" x14ac:dyDescent="0.2">
      <c r="A9" s="2"/>
      <c r="B9" s="340" t="s">
        <v>122</v>
      </c>
      <c r="C9" s="340"/>
      <c r="D9" s="340"/>
      <c r="E9" s="340"/>
      <c r="F9" s="341"/>
      <c r="G9" s="3"/>
      <c r="H9" s="3"/>
      <c r="I9" s="181" t="str">
        <f>+IF(G9='11 FORMULAS'!$B$4,'11 FORMULAS'!$C$4,IF(G9='11 FORMULAS'!$B$6,'11 FORMULAS'!$C$6,IF(G9='11 FORMULAS'!$B$8,'11 FORMULAS'!$C$8,IF(G9='11 FORMULAS'!$B$10,'11 FORMULAS'!$C$10,""))))</f>
        <v/>
      </c>
      <c r="J9" s="181" t="str">
        <f>+H9&amp;I9</f>
        <v/>
      </c>
    </row>
    <row r="10" spans="1:10" s="11" customFormat="1" ht="15" x14ac:dyDescent="0.2">
      <c r="A10" s="2"/>
      <c r="B10" s="340"/>
      <c r="C10" s="340"/>
      <c r="D10" s="340"/>
      <c r="E10" s="340"/>
      <c r="F10" s="341"/>
      <c r="G10" s="3"/>
      <c r="H10" s="3"/>
      <c r="I10" s="181" t="str">
        <f>+IF(G10='11 FORMULAS'!$B$4,'11 FORMULAS'!$C$4,IF(G10='11 FORMULAS'!$B$6,'11 FORMULAS'!$C$6,IF(G10='11 FORMULAS'!$B$8,'11 FORMULAS'!$C$8,IF(G10='11 FORMULAS'!$B$10,'11 FORMULAS'!$C$10,""))))</f>
        <v/>
      </c>
      <c r="J10" s="181" t="str">
        <f t="shared" ref="J10:J28" si="0">+H10&amp;I10</f>
        <v/>
      </c>
    </row>
    <row r="11" spans="1:10" ht="15" x14ac:dyDescent="0.2">
      <c r="A11" s="2"/>
      <c r="B11" s="340"/>
      <c r="C11" s="340"/>
      <c r="D11" s="340"/>
      <c r="E11" s="340"/>
      <c r="F11" s="341"/>
      <c r="G11" s="3"/>
      <c r="H11" s="3"/>
      <c r="I11" s="181" t="str">
        <f>+IF(G11='11 FORMULAS'!$B$4,'11 FORMULAS'!$C$4,IF(G11='11 FORMULAS'!$B$6,'11 FORMULAS'!$C$6,IF(G11='11 FORMULAS'!$B$8,'11 FORMULAS'!$C$8,IF(G11='11 FORMULAS'!$B$10,'11 FORMULAS'!$C$10,""))))</f>
        <v/>
      </c>
      <c r="J11" s="181" t="str">
        <f t="shared" si="0"/>
        <v/>
      </c>
    </row>
    <row r="12" spans="1:10" ht="15" x14ac:dyDescent="0.2">
      <c r="A12" s="2"/>
      <c r="B12" s="340"/>
      <c r="C12" s="340"/>
      <c r="D12" s="340"/>
      <c r="E12" s="340"/>
      <c r="F12" s="341" t="str">
        <f t="shared" ref="F12:F28" si="1">+CONCATENATE(B12," ",C12," ",D12)</f>
        <v xml:space="preserve">  </v>
      </c>
      <c r="G12" s="3"/>
      <c r="H12" s="3"/>
      <c r="I12" s="181" t="str">
        <f>+IF(G12='11 FORMULAS'!$B$4,'11 FORMULAS'!$C$4,IF(G12='11 FORMULAS'!$B$6,'11 FORMULAS'!$C$6,IF(G12='11 FORMULAS'!$B$8,'11 FORMULAS'!$C$8,IF(G12='11 FORMULAS'!$B$10,'11 FORMULAS'!$C$10,""))))</f>
        <v/>
      </c>
      <c r="J12" s="181" t="str">
        <f t="shared" si="0"/>
        <v/>
      </c>
    </row>
    <row r="13" spans="1:10" ht="15" x14ac:dyDescent="0.2">
      <c r="A13" s="2"/>
      <c r="B13" s="340"/>
      <c r="C13" s="340"/>
      <c r="D13" s="340"/>
      <c r="E13" s="340"/>
      <c r="F13" s="341" t="str">
        <f t="shared" si="1"/>
        <v xml:space="preserve">  </v>
      </c>
      <c r="G13" s="3"/>
      <c r="H13" s="3"/>
      <c r="I13" s="181" t="str">
        <f>+IF(G13='11 FORMULAS'!$B$4,'11 FORMULAS'!$C$4,IF(G13='11 FORMULAS'!$B$6,'11 FORMULAS'!$C$6,IF(G13='11 FORMULAS'!$B$8,'11 FORMULAS'!$C$8,IF(G13='11 FORMULAS'!$B$10,'11 FORMULAS'!$C$10,""))))</f>
        <v/>
      </c>
      <c r="J13" s="181" t="str">
        <f t="shared" si="0"/>
        <v/>
      </c>
    </row>
    <row r="14" spans="1:10" ht="15" x14ac:dyDescent="0.2">
      <c r="A14" s="2"/>
      <c r="B14" s="340"/>
      <c r="C14" s="340"/>
      <c r="D14" s="340"/>
      <c r="E14" s="340"/>
      <c r="F14" s="341" t="str">
        <f t="shared" si="1"/>
        <v xml:space="preserve">  </v>
      </c>
      <c r="G14" s="3"/>
      <c r="H14" s="3"/>
      <c r="I14" s="181" t="str">
        <f>+IF(G14='11 FORMULAS'!$B$4,'11 FORMULAS'!$C$4,IF(G14='11 FORMULAS'!$B$6,'11 FORMULAS'!$C$6,IF(G14='11 FORMULAS'!$B$8,'11 FORMULAS'!$C$8,IF(G14='11 FORMULAS'!$B$10,'11 FORMULAS'!$C$10,""))))</f>
        <v/>
      </c>
      <c r="J14" s="181" t="str">
        <f t="shared" si="0"/>
        <v/>
      </c>
    </row>
    <row r="15" spans="1:10" ht="15" x14ac:dyDescent="0.2">
      <c r="A15" s="2"/>
      <c r="B15" s="340"/>
      <c r="C15" s="340"/>
      <c r="D15" s="340"/>
      <c r="E15" s="340"/>
      <c r="F15" s="341" t="str">
        <f t="shared" si="1"/>
        <v xml:space="preserve">  </v>
      </c>
      <c r="G15" s="3"/>
      <c r="H15" s="3"/>
      <c r="I15" s="181" t="str">
        <f>+IF(G15='11 FORMULAS'!$B$4,'11 FORMULAS'!$C$4,IF(G15='11 FORMULAS'!$B$6,'11 FORMULAS'!$C$6,IF(G15='11 FORMULAS'!$B$8,'11 FORMULAS'!$C$8,IF(G15='11 FORMULAS'!$B$10,'11 FORMULAS'!$C$10,""))))</f>
        <v/>
      </c>
      <c r="J15" s="181" t="str">
        <f t="shared" si="0"/>
        <v/>
      </c>
    </row>
    <row r="16" spans="1:10" ht="15" x14ac:dyDescent="0.2">
      <c r="A16" s="2"/>
      <c r="B16" s="340"/>
      <c r="C16" s="340"/>
      <c r="D16" s="340"/>
      <c r="E16" s="340"/>
      <c r="F16" s="341" t="str">
        <f t="shared" si="1"/>
        <v xml:space="preserve">  </v>
      </c>
      <c r="G16" s="3"/>
      <c r="H16" s="3"/>
      <c r="I16" s="181" t="str">
        <f>+IF(G16='11 FORMULAS'!$B$4,'11 FORMULAS'!$C$4,IF(G16='11 FORMULAS'!$B$6,'11 FORMULAS'!$C$6,IF(G16='11 FORMULAS'!$B$8,'11 FORMULAS'!$C$8,IF(G16='11 FORMULAS'!$B$10,'11 FORMULAS'!$C$10,""))))</f>
        <v/>
      </c>
      <c r="J16" s="181" t="str">
        <f t="shared" si="0"/>
        <v/>
      </c>
    </row>
    <row r="17" spans="1:10" s="12" customFormat="1" ht="15" x14ac:dyDescent="0.2">
      <c r="A17" s="2"/>
      <c r="B17" s="340"/>
      <c r="C17" s="340"/>
      <c r="D17" s="340"/>
      <c r="E17" s="340"/>
      <c r="F17" s="341" t="str">
        <f t="shared" si="1"/>
        <v xml:space="preserve">  </v>
      </c>
      <c r="G17" s="3"/>
      <c r="H17" s="3"/>
      <c r="I17" s="181" t="str">
        <f>+IF(G17='11 FORMULAS'!$B$4,'11 FORMULAS'!$C$4,IF(G17='11 FORMULAS'!$B$6,'11 FORMULAS'!$C$6,IF(G17='11 FORMULAS'!$B$8,'11 FORMULAS'!$C$8,IF(G17='11 FORMULAS'!$B$10,'11 FORMULAS'!$C$10,""))))</f>
        <v/>
      </c>
      <c r="J17" s="181" t="str">
        <f t="shared" si="0"/>
        <v/>
      </c>
    </row>
    <row r="18" spans="1:10" s="12" customFormat="1" ht="15" x14ac:dyDescent="0.2">
      <c r="A18" s="2"/>
      <c r="B18" s="340"/>
      <c r="C18" s="340"/>
      <c r="D18" s="340"/>
      <c r="E18" s="340"/>
      <c r="F18" s="341" t="str">
        <f t="shared" si="1"/>
        <v xml:space="preserve">  </v>
      </c>
      <c r="G18" s="3"/>
      <c r="H18" s="3"/>
      <c r="I18" s="181" t="str">
        <f>+IF(G18='11 FORMULAS'!$B$4,'11 FORMULAS'!$C$4,IF(G18='11 FORMULAS'!$B$6,'11 FORMULAS'!$C$6,IF(G18='11 FORMULAS'!$B$8,'11 FORMULAS'!$C$8,IF(G18='11 FORMULAS'!$B$10,'11 FORMULAS'!$C$10,""))))</f>
        <v/>
      </c>
      <c r="J18" s="181" t="str">
        <f t="shared" si="0"/>
        <v/>
      </c>
    </row>
    <row r="19" spans="1:10" s="12" customFormat="1" ht="15" x14ac:dyDescent="0.2">
      <c r="A19" s="2"/>
      <c r="B19" s="340"/>
      <c r="C19" s="340"/>
      <c r="D19" s="340"/>
      <c r="E19" s="340"/>
      <c r="F19" s="341" t="str">
        <f t="shared" si="1"/>
        <v xml:space="preserve">  </v>
      </c>
      <c r="G19" s="3"/>
      <c r="H19" s="3"/>
      <c r="I19" s="181" t="str">
        <f>+IF(G19='11 FORMULAS'!$B$4,'11 FORMULAS'!$C$4,IF(G19='11 FORMULAS'!$B$6,'11 FORMULAS'!$C$6,IF(G19='11 FORMULAS'!$B$8,'11 FORMULAS'!$C$8,IF(G19='11 FORMULAS'!$B$10,'11 FORMULAS'!$C$10,""))))</f>
        <v/>
      </c>
      <c r="J19" s="181" t="str">
        <f t="shared" si="0"/>
        <v/>
      </c>
    </row>
    <row r="20" spans="1:10" s="12" customFormat="1" ht="15" x14ac:dyDescent="0.2">
      <c r="A20" s="2"/>
      <c r="B20" s="340"/>
      <c r="C20" s="340"/>
      <c r="D20" s="340"/>
      <c r="E20" s="340"/>
      <c r="F20" s="341" t="str">
        <f t="shared" si="1"/>
        <v xml:space="preserve">  </v>
      </c>
      <c r="G20" s="3"/>
      <c r="H20" s="3"/>
      <c r="I20" s="181" t="str">
        <f>+IF(G20='11 FORMULAS'!$B$4,'11 FORMULAS'!$C$4,IF(G20='11 FORMULAS'!$B$6,'11 FORMULAS'!$C$6,IF(G20='11 FORMULAS'!$B$8,'11 FORMULAS'!$C$8,IF(G20='11 FORMULAS'!$B$10,'11 FORMULAS'!$C$10,""))))</f>
        <v/>
      </c>
      <c r="J20" s="181" t="str">
        <f t="shared" si="0"/>
        <v/>
      </c>
    </row>
    <row r="21" spans="1:10" s="12" customFormat="1" ht="15" x14ac:dyDescent="0.2">
      <c r="A21" s="2"/>
      <c r="B21" s="340"/>
      <c r="C21" s="340"/>
      <c r="D21" s="340"/>
      <c r="E21" s="340"/>
      <c r="F21" s="341" t="str">
        <f t="shared" si="1"/>
        <v xml:space="preserve">  </v>
      </c>
      <c r="G21" s="3"/>
      <c r="H21" s="3"/>
      <c r="I21" s="181" t="str">
        <f>+IF(G21='11 FORMULAS'!$B$4,'11 FORMULAS'!$C$4,IF(G21='11 FORMULAS'!$B$6,'11 FORMULAS'!$C$6,IF(G21='11 FORMULAS'!$B$8,'11 FORMULAS'!$C$8,IF(G21='11 FORMULAS'!$B$10,'11 FORMULAS'!$C$10,""))))</f>
        <v/>
      </c>
      <c r="J21" s="181" t="str">
        <f t="shared" si="0"/>
        <v/>
      </c>
    </row>
    <row r="22" spans="1:10" s="12" customFormat="1" ht="15" x14ac:dyDescent="0.2">
      <c r="A22" s="2"/>
      <c r="B22" s="340"/>
      <c r="C22" s="340"/>
      <c r="D22" s="340"/>
      <c r="E22" s="340"/>
      <c r="F22" s="341" t="str">
        <f t="shared" si="1"/>
        <v xml:space="preserve">  </v>
      </c>
      <c r="G22" s="3"/>
      <c r="H22" s="3"/>
      <c r="I22" s="181" t="str">
        <f>+IF(G22='11 FORMULAS'!$B$4,'11 FORMULAS'!$C$4,IF(G22='11 FORMULAS'!$B$6,'11 FORMULAS'!$C$6,IF(G22='11 FORMULAS'!$B$8,'11 FORMULAS'!$C$8,IF(G22='11 FORMULAS'!$B$10,'11 FORMULAS'!$C$10,""))))</f>
        <v/>
      </c>
      <c r="J22" s="181" t="str">
        <f t="shared" si="0"/>
        <v/>
      </c>
    </row>
    <row r="23" spans="1:10" s="12" customFormat="1" ht="15" x14ac:dyDescent="0.2">
      <c r="A23" s="2"/>
      <c r="B23" s="340"/>
      <c r="C23" s="340"/>
      <c r="D23" s="340"/>
      <c r="E23" s="340"/>
      <c r="F23" s="341" t="str">
        <f t="shared" si="1"/>
        <v xml:space="preserve">  </v>
      </c>
      <c r="G23" s="3"/>
      <c r="H23" s="3"/>
      <c r="I23" s="181" t="str">
        <f>+IF(G23='11 FORMULAS'!$B$4,'11 FORMULAS'!$C$4,IF(G23='11 FORMULAS'!$B$6,'11 FORMULAS'!$C$6,IF(G23='11 FORMULAS'!$B$8,'11 FORMULAS'!$C$8,IF(G23='11 FORMULAS'!$B$10,'11 FORMULAS'!$C$10,""))))</f>
        <v/>
      </c>
      <c r="J23" s="181" t="str">
        <f t="shared" si="0"/>
        <v/>
      </c>
    </row>
    <row r="24" spans="1:10" s="12" customFormat="1" ht="15" x14ac:dyDescent="0.2">
      <c r="A24" s="2"/>
      <c r="B24" s="340"/>
      <c r="C24" s="340"/>
      <c r="D24" s="340"/>
      <c r="E24" s="340"/>
      <c r="F24" s="341" t="str">
        <f t="shared" si="1"/>
        <v xml:space="preserve">  </v>
      </c>
      <c r="G24" s="3"/>
      <c r="H24" s="3"/>
      <c r="I24" s="181" t="str">
        <f>+IF(G24='11 FORMULAS'!$B$4,'11 FORMULAS'!$C$4,IF(G24='11 FORMULAS'!$B$6,'11 FORMULAS'!$C$6,IF(G24='11 FORMULAS'!$B$8,'11 FORMULAS'!$C$8,IF(G24='11 FORMULAS'!$B$10,'11 FORMULAS'!$C$10,""))))</f>
        <v/>
      </c>
      <c r="J24" s="181" t="str">
        <f t="shared" si="0"/>
        <v/>
      </c>
    </row>
    <row r="25" spans="1:10" s="12" customFormat="1" ht="15" x14ac:dyDescent="0.2">
      <c r="A25" s="339"/>
      <c r="B25" s="340"/>
      <c r="C25" s="340"/>
      <c r="D25" s="340"/>
      <c r="E25" s="340"/>
      <c r="F25" s="341" t="str">
        <f t="shared" si="1"/>
        <v xml:space="preserve">  </v>
      </c>
      <c r="G25" s="3"/>
      <c r="H25" s="3"/>
      <c r="I25" s="181" t="str">
        <f>+IF(G25='11 FORMULAS'!$B$4,'11 FORMULAS'!$C$4,IF(G25='11 FORMULAS'!$B$6,'11 FORMULAS'!$C$6,IF(G25='11 FORMULAS'!$B$8,'11 FORMULAS'!$C$8,IF(G25='11 FORMULAS'!$B$10,'11 FORMULAS'!$C$10,""))))</f>
        <v/>
      </c>
      <c r="J25" s="181" t="str">
        <f t="shared" si="0"/>
        <v/>
      </c>
    </row>
    <row r="26" spans="1:10" s="12" customFormat="1" ht="15" x14ac:dyDescent="0.2">
      <c r="A26" s="339"/>
      <c r="B26" s="340"/>
      <c r="C26" s="340"/>
      <c r="D26" s="340"/>
      <c r="E26" s="340"/>
      <c r="F26" s="341" t="str">
        <f t="shared" si="1"/>
        <v xml:space="preserve">  </v>
      </c>
      <c r="G26" s="3"/>
      <c r="H26" s="3"/>
      <c r="I26" s="181" t="str">
        <f>+IF(G26='11 FORMULAS'!$B$4,'11 FORMULAS'!$C$4,IF(G26='11 FORMULAS'!$B$6,'11 FORMULAS'!$C$6,IF(G26='11 FORMULAS'!$B$8,'11 FORMULAS'!$C$8,IF(G26='11 FORMULAS'!$B$10,'11 FORMULAS'!$C$10,""))))</f>
        <v/>
      </c>
      <c r="J26" s="181" t="str">
        <f t="shared" si="0"/>
        <v/>
      </c>
    </row>
    <row r="27" spans="1:10" s="12" customFormat="1" ht="15" x14ac:dyDescent="0.2">
      <c r="A27" s="2"/>
      <c r="B27" s="340"/>
      <c r="C27" s="340"/>
      <c r="D27" s="340"/>
      <c r="E27" s="340"/>
      <c r="F27" s="341" t="str">
        <f t="shared" si="1"/>
        <v xml:space="preserve">  </v>
      </c>
      <c r="G27" s="3"/>
      <c r="H27" s="3"/>
      <c r="I27" s="181" t="str">
        <f>+IF(G27='11 FORMULAS'!$B$4,'11 FORMULAS'!$C$4,IF(G27='11 FORMULAS'!$B$6,'11 FORMULAS'!$C$6,IF(G27='11 FORMULAS'!$B$8,'11 FORMULAS'!$C$8,IF(G27='11 FORMULAS'!$B$10,'11 FORMULAS'!$C$10,""))))</f>
        <v/>
      </c>
      <c r="J27" s="181" t="str">
        <f t="shared" si="0"/>
        <v/>
      </c>
    </row>
    <row r="28" spans="1:10" s="12" customFormat="1" ht="15" x14ac:dyDescent="0.2">
      <c r="A28" s="2"/>
      <c r="B28" s="340"/>
      <c r="C28" s="340"/>
      <c r="D28" s="340"/>
      <c r="E28" s="340"/>
      <c r="F28" s="341" t="str">
        <f t="shared" si="1"/>
        <v xml:space="preserve">  </v>
      </c>
      <c r="G28" s="3"/>
      <c r="H28" s="3"/>
      <c r="I28" s="181" t="str">
        <f>+IF(G28='11 FORMULAS'!$B$4,'11 FORMULAS'!$C$4,IF(G28='11 FORMULAS'!$B$6,'11 FORMULAS'!$C$6,IF(G28='11 FORMULAS'!$B$8,'11 FORMULAS'!$C$8,IF(G28='11 FORMULAS'!$B$10,'11 FORMULAS'!$C$10,""))))</f>
        <v/>
      </c>
      <c r="J28" s="181" t="str">
        <f t="shared" si="0"/>
        <v/>
      </c>
    </row>
    <row r="29" spans="1:10" s="12" customFormat="1" ht="18" x14ac:dyDescent="0.2">
      <c r="A29" s="13"/>
      <c r="B29" s="13"/>
      <c r="C29" s="13"/>
      <c r="D29" s="13"/>
      <c r="E29" s="13"/>
      <c r="F29" s="14"/>
      <c r="G29" s="15"/>
      <c r="H29" s="15"/>
    </row>
    <row r="30" spans="1:10" x14ac:dyDescent="0.15">
      <c r="A30" s="9"/>
      <c r="B30" s="9"/>
      <c r="C30" s="9"/>
      <c r="D30" s="9"/>
      <c r="E30" s="9"/>
      <c r="G30" s="9"/>
      <c r="H30" s="180"/>
    </row>
    <row r="31" spans="1:10" x14ac:dyDescent="0.15">
      <c r="A31" s="9"/>
      <c r="B31" s="9"/>
      <c r="C31" s="9"/>
      <c r="D31" s="9"/>
      <c r="E31" s="9"/>
      <c r="G31" s="9"/>
      <c r="H31" s="180"/>
    </row>
    <row r="32" spans="1:10" x14ac:dyDescent="0.2">
      <c r="A32" s="16"/>
      <c r="B32" s="16"/>
      <c r="C32" s="16"/>
      <c r="D32" s="16"/>
      <c r="E32" s="16"/>
      <c r="G32" s="16"/>
      <c r="H32" s="16"/>
    </row>
    <row r="33" spans="1:32" x14ac:dyDescent="0.15">
      <c r="A33" s="9"/>
      <c r="B33" s="9"/>
      <c r="C33" s="9"/>
      <c r="D33" s="9"/>
      <c r="E33" s="9"/>
      <c r="G33" s="9"/>
      <c r="H33" s="180"/>
    </row>
    <row r="34" spans="1:32" x14ac:dyDescent="0.15">
      <c r="A34" s="9"/>
      <c r="B34" s="9"/>
      <c r="C34" s="9"/>
      <c r="D34" s="9"/>
      <c r="E34" s="9"/>
      <c r="G34" s="9"/>
      <c r="H34" s="180"/>
    </row>
    <row r="35" spans="1:32" x14ac:dyDescent="0.15">
      <c r="A35" s="9"/>
      <c r="B35" s="9"/>
      <c r="C35" s="9"/>
      <c r="D35" s="9"/>
      <c r="E35" s="9"/>
      <c r="G35" s="9"/>
      <c r="H35" s="180"/>
    </row>
    <row r="39" spans="1:32" ht="14.25" customHeight="1" x14ac:dyDescent="0.2"/>
    <row r="43" spans="1:32" ht="14.25" customHeight="1" x14ac:dyDescent="0.2">
      <c r="AD43" s="17"/>
    </row>
    <row r="44" spans="1:32" x14ac:dyDescent="0.2">
      <c r="AF44" s="17"/>
    </row>
    <row r="45" spans="1:32" x14ac:dyDescent="0.2">
      <c r="AF45" s="17"/>
    </row>
    <row r="46" spans="1:32" x14ac:dyDescent="0.2">
      <c r="AF46" s="17"/>
    </row>
    <row r="47" spans="1:32" x14ac:dyDescent="0.2">
      <c r="AF47" s="17"/>
    </row>
    <row r="48" spans="1:32" x14ac:dyDescent="0.2">
      <c r="AF48" s="17"/>
    </row>
    <row r="49" spans="32:32" x14ac:dyDescent="0.2">
      <c r="AF49" s="17"/>
    </row>
    <row r="50" spans="32:32" x14ac:dyDescent="0.2">
      <c r="AF50" s="17"/>
    </row>
    <row r="51" spans="32:32" ht="14.25" customHeight="1" x14ac:dyDescent="0.2">
      <c r="AF51" s="17"/>
    </row>
    <row r="52" spans="32:32" x14ac:dyDescent="0.2">
      <c r="AF52" s="17"/>
    </row>
  </sheetData>
  <sheetProtection formatCells="0" formatColumns="0" formatRows="0" sort="0" autoFilter="0" pivotTables="0"/>
  <autoFilter ref="A7:J8" xr:uid="{00000000-0009-0000-0000-000001000000}">
    <filterColumn colId="6" showButton="0"/>
  </autoFilter>
  <mergeCells count="11">
    <mergeCell ref="G7:H7"/>
    <mergeCell ref="B7:B8"/>
    <mergeCell ref="C7:C8"/>
    <mergeCell ref="D7:D8"/>
    <mergeCell ref="D4:F4"/>
    <mergeCell ref="E7:E8"/>
    <mergeCell ref="B1:B2"/>
    <mergeCell ref="A1:A2"/>
    <mergeCell ref="B5:C5"/>
    <mergeCell ref="A7:A8"/>
    <mergeCell ref="F7:F8"/>
  </mergeCells>
  <phoneticPr fontId="18" type="noConversion"/>
  <dataValidations count="2">
    <dataValidation type="list" allowBlank="1" showInputMessage="1" showErrorMessage="1" sqref="G29 G9" xr:uid="{00000000-0002-0000-0100-000000000000}">
      <formula1>Tipo</formula1>
    </dataValidation>
    <dataValidation type="list" allowBlank="1" showInputMessage="1" showErrorMessage="1" sqref="H9:H28" xr:uid="{00000000-0002-0000-0100-000001000000}">
      <formula1>INDIRECT(G9)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G10:G28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52"/>
  <sheetViews>
    <sheetView showGridLines="0" tabSelected="1" topLeftCell="A5" zoomScale="241" zoomScaleNormal="170" workbookViewId="0">
      <selection activeCell="F9" sqref="F9"/>
    </sheetView>
  </sheetViews>
  <sheetFormatPr baseColWidth="10" defaultColWidth="11.5" defaultRowHeight="14" x14ac:dyDescent="0.2"/>
  <cols>
    <col min="1" max="1" width="14.6640625" style="10" customWidth="1"/>
    <col min="2" max="2" width="33.83203125" style="10" customWidth="1"/>
    <col min="3" max="3" width="26" style="10" customWidth="1"/>
    <col min="4" max="4" width="28.5" style="10" customWidth="1"/>
    <col min="5" max="5" width="45.5" style="10" customWidth="1"/>
    <col min="6" max="6" width="35" style="10" customWidth="1"/>
    <col min="7" max="7" width="24.5" style="10" customWidth="1"/>
    <col min="8" max="8" width="30.83203125" style="10" customWidth="1"/>
    <col min="9" max="9" width="30" style="10" hidden="1" customWidth="1"/>
    <col min="10" max="10" width="26.33203125" style="10" customWidth="1"/>
    <col min="11" max="30" width="11.5" style="10" customWidth="1"/>
    <col min="31" max="31" width="8.1640625" style="10" customWidth="1"/>
    <col min="32" max="36" width="32.33203125" style="10" customWidth="1"/>
    <col min="37" max="16378" width="11.5" style="10"/>
    <col min="16379" max="16384" width="25.5" style="10" customWidth="1"/>
  </cols>
  <sheetData>
    <row r="1" spans="1:10" s="9" customFormat="1" ht="37.5" customHeight="1" x14ac:dyDescent="0.15">
      <c r="A1" s="413"/>
      <c r="B1" s="412" t="s">
        <v>306</v>
      </c>
      <c r="C1" s="256" t="s">
        <v>113</v>
      </c>
      <c r="D1" s="256"/>
      <c r="E1" s="338"/>
      <c r="H1" s="180"/>
      <c r="I1" s="180"/>
      <c r="J1" s="180"/>
    </row>
    <row r="2" spans="1:10" s="9" customFormat="1" ht="37.5" customHeight="1" x14ac:dyDescent="0.15">
      <c r="A2" s="413"/>
      <c r="B2" s="412"/>
      <c r="C2" s="256" t="s">
        <v>114</v>
      </c>
      <c r="D2" s="257"/>
      <c r="E2" s="255"/>
      <c r="H2" s="180"/>
      <c r="I2" s="180"/>
      <c r="J2" s="180"/>
    </row>
    <row r="3" spans="1:10" s="9" customFormat="1" ht="4" customHeight="1" x14ac:dyDescent="0.15">
      <c r="A3" s="253"/>
      <c r="B3" s="253"/>
      <c r="C3" s="254"/>
      <c r="D3" s="255"/>
      <c r="E3" s="255"/>
      <c r="H3" s="180"/>
      <c r="I3" s="180"/>
      <c r="J3" s="180"/>
    </row>
    <row r="4" spans="1:10" ht="27" customHeight="1" x14ac:dyDescent="0.2">
      <c r="A4" s="19" t="s">
        <v>139</v>
      </c>
      <c r="B4" s="252" t="s">
        <v>303</v>
      </c>
      <c r="C4" s="19" t="s">
        <v>137</v>
      </c>
      <c r="D4" s="416" t="s">
        <v>304</v>
      </c>
      <c r="E4" s="416"/>
      <c r="F4" s="416"/>
      <c r="G4" s="342" t="s">
        <v>187</v>
      </c>
      <c r="H4" s="165"/>
    </row>
    <row r="5" spans="1:10" ht="119" customHeight="1" x14ac:dyDescent="0.2">
      <c r="A5" s="19" t="s">
        <v>138</v>
      </c>
      <c r="B5" s="414" t="s">
        <v>305</v>
      </c>
      <c r="C5" s="414"/>
      <c r="D5" s="166" t="s">
        <v>186</v>
      </c>
      <c r="E5" s="166"/>
      <c r="F5" s="165"/>
      <c r="G5" s="161" t="s">
        <v>91</v>
      </c>
      <c r="H5" s="165"/>
    </row>
    <row r="6" spans="1:10" x14ac:dyDescent="0.2">
      <c r="A6" s="247"/>
      <c r="B6" s="249"/>
      <c r="C6" s="249"/>
      <c r="D6" s="250"/>
      <c r="E6" s="250"/>
      <c r="F6" s="251"/>
      <c r="G6" s="248"/>
      <c r="H6" s="251"/>
    </row>
    <row r="7" spans="1:10" ht="40.5" customHeight="1" x14ac:dyDescent="0.2">
      <c r="A7" s="415" t="s">
        <v>203</v>
      </c>
      <c r="B7" s="415" t="s">
        <v>298</v>
      </c>
      <c r="C7" s="415" t="s">
        <v>299</v>
      </c>
      <c r="D7" s="415" t="s">
        <v>307</v>
      </c>
      <c r="E7" s="415" t="s">
        <v>263</v>
      </c>
      <c r="F7" s="415" t="s">
        <v>30</v>
      </c>
      <c r="G7" s="415" t="s">
        <v>31</v>
      </c>
      <c r="H7" s="415"/>
    </row>
    <row r="8" spans="1:10" ht="40.5" customHeight="1" x14ac:dyDescent="0.2">
      <c r="A8" s="415"/>
      <c r="B8" s="415"/>
      <c r="C8" s="415"/>
      <c r="D8" s="415"/>
      <c r="E8" s="415"/>
      <c r="F8" s="415"/>
      <c r="G8" s="161" t="s">
        <v>8</v>
      </c>
      <c r="H8" s="161" t="s">
        <v>148</v>
      </c>
      <c r="I8" s="161" t="s">
        <v>149</v>
      </c>
      <c r="J8" s="161" t="s">
        <v>147</v>
      </c>
    </row>
    <row r="9" spans="1:10" s="11" customFormat="1" ht="60" x14ac:dyDescent="0.2">
      <c r="A9" s="2"/>
      <c r="B9" s="340" t="s">
        <v>300</v>
      </c>
      <c r="C9" s="340" t="s">
        <v>309</v>
      </c>
      <c r="D9" s="340" t="s">
        <v>308</v>
      </c>
      <c r="E9" s="340"/>
      <c r="F9" s="341"/>
      <c r="G9" s="3"/>
      <c r="H9" s="3"/>
      <c r="I9" s="181" t="str">
        <f>+IF(G9='11 FORMULAS'!$B$4,'11 FORMULAS'!$C$4,IF(G9='11 FORMULAS'!$B$6,'11 FORMULAS'!$C$6,IF(G9='11 FORMULAS'!$B$8,'11 FORMULAS'!$C$8,IF(G9='11 FORMULAS'!$B$10,'11 FORMULAS'!$C$10,""))))</f>
        <v/>
      </c>
      <c r="J9" s="181" t="str">
        <f>+H9&amp;I9</f>
        <v/>
      </c>
    </row>
    <row r="10" spans="1:10" s="11" customFormat="1" ht="15" x14ac:dyDescent="0.2">
      <c r="A10" s="2"/>
      <c r="B10" s="340"/>
      <c r="C10" s="340"/>
      <c r="D10" s="340"/>
      <c r="E10" s="340"/>
      <c r="F10" s="341"/>
      <c r="G10" s="3"/>
      <c r="H10" s="3"/>
      <c r="I10" s="181" t="str">
        <f>+IF(G10='11 FORMULAS'!$B$4,'11 FORMULAS'!$C$4,IF(G10='11 FORMULAS'!$B$6,'11 FORMULAS'!$C$6,IF(G10='11 FORMULAS'!$B$8,'11 FORMULAS'!$C$8,IF(G10='11 FORMULAS'!$B$10,'11 FORMULAS'!$C$10,""))))</f>
        <v/>
      </c>
      <c r="J10" s="181" t="str">
        <f t="shared" ref="J10:J28" si="0">+H10&amp;I10</f>
        <v/>
      </c>
    </row>
    <row r="11" spans="1:10" ht="15" x14ac:dyDescent="0.2">
      <c r="A11" s="2"/>
      <c r="B11" s="340"/>
      <c r="C11" s="340"/>
      <c r="D11" s="340"/>
      <c r="E11" s="340"/>
      <c r="F11" s="341"/>
      <c r="G11" s="3"/>
      <c r="H11" s="3"/>
      <c r="I11" s="181" t="str">
        <f>+IF(G11='11 FORMULAS'!$B$4,'11 FORMULAS'!$C$4,IF(G11='11 FORMULAS'!$B$6,'11 FORMULAS'!$C$6,IF(G11='11 FORMULAS'!$B$8,'11 FORMULAS'!$C$8,IF(G11='11 FORMULAS'!$B$10,'11 FORMULAS'!$C$10,""))))</f>
        <v/>
      </c>
      <c r="J11" s="181" t="str">
        <f t="shared" si="0"/>
        <v/>
      </c>
    </row>
    <row r="12" spans="1:10" ht="15" x14ac:dyDescent="0.2">
      <c r="A12" s="2"/>
      <c r="B12" s="340"/>
      <c r="C12" s="340"/>
      <c r="D12" s="340"/>
      <c r="E12" s="340"/>
      <c r="F12" s="341"/>
      <c r="G12" s="3"/>
      <c r="H12" s="3"/>
      <c r="I12" s="181" t="str">
        <f>+IF(G12='11 FORMULAS'!$B$4,'11 FORMULAS'!$C$4,IF(G12='11 FORMULAS'!$B$6,'11 FORMULAS'!$C$6,IF(G12='11 FORMULAS'!$B$8,'11 FORMULAS'!$C$8,IF(G12='11 FORMULAS'!$B$10,'11 FORMULAS'!$C$10,""))))</f>
        <v/>
      </c>
      <c r="J12" s="181" t="str">
        <f t="shared" si="0"/>
        <v/>
      </c>
    </row>
    <row r="13" spans="1:10" ht="15" x14ac:dyDescent="0.2">
      <c r="A13" s="2"/>
      <c r="B13" s="340"/>
      <c r="C13" s="340"/>
      <c r="D13" s="340"/>
      <c r="E13" s="340"/>
      <c r="F13" s="341"/>
      <c r="G13" s="3"/>
      <c r="H13" s="3"/>
      <c r="I13" s="181" t="str">
        <f>+IF(G13='11 FORMULAS'!$B$4,'11 FORMULAS'!$C$4,IF(G13='11 FORMULAS'!$B$6,'11 FORMULAS'!$C$6,IF(G13='11 FORMULAS'!$B$8,'11 FORMULAS'!$C$8,IF(G13='11 FORMULAS'!$B$10,'11 FORMULAS'!$C$10,""))))</f>
        <v/>
      </c>
      <c r="J13" s="181" t="str">
        <f t="shared" si="0"/>
        <v/>
      </c>
    </row>
    <row r="14" spans="1:10" ht="15" x14ac:dyDescent="0.2">
      <c r="A14" s="2"/>
      <c r="B14" s="340"/>
      <c r="C14" s="340"/>
      <c r="D14" s="340"/>
      <c r="E14" s="340"/>
      <c r="F14" s="341"/>
      <c r="G14" s="3"/>
      <c r="H14" s="3"/>
      <c r="I14" s="181" t="str">
        <f>+IF(G14='11 FORMULAS'!$B$4,'11 FORMULAS'!$C$4,IF(G14='11 FORMULAS'!$B$6,'11 FORMULAS'!$C$6,IF(G14='11 FORMULAS'!$B$8,'11 FORMULAS'!$C$8,IF(G14='11 FORMULAS'!$B$10,'11 FORMULAS'!$C$10,""))))</f>
        <v/>
      </c>
      <c r="J14" s="181" t="str">
        <f t="shared" si="0"/>
        <v/>
      </c>
    </row>
    <row r="15" spans="1:10" ht="15" x14ac:dyDescent="0.2">
      <c r="A15" s="2"/>
      <c r="B15" s="340"/>
      <c r="C15" s="340"/>
      <c r="D15" s="340"/>
      <c r="E15" s="340"/>
      <c r="F15" s="341"/>
      <c r="G15" s="3"/>
      <c r="H15" s="3"/>
      <c r="I15" s="181" t="str">
        <f>+IF(G15='11 FORMULAS'!$B$4,'11 FORMULAS'!$C$4,IF(G15='11 FORMULAS'!$B$6,'11 FORMULAS'!$C$6,IF(G15='11 FORMULAS'!$B$8,'11 FORMULAS'!$C$8,IF(G15='11 FORMULAS'!$B$10,'11 FORMULAS'!$C$10,""))))</f>
        <v/>
      </c>
      <c r="J15" s="181" t="str">
        <f t="shared" si="0"/>
        <v/>
      </c>
    </row>
    <row r="16" spans="1:10" ht="15" x14ac:dyDescent="0.2">
      <c r="A16" s="2"/>
      <c r="B16" s="340"/>
      <c r="C16" s="340"/>
      <c r="D16" s="340"/>
      <c r="E16" s="340"/>
      <c r="F16" s="341" t="str">
        <f t="shared" ref="F16:F28" si="1">+CONCATENATE(B16," ",C16," ",D16)</f>
        <v xml:space="preserve">  </v>
      </c>
      <c r="G16" s="3"/>
      <c r="H16" s="3"/>
      <c r="I16" s="181" t="str">
        <f>+IF(G16='11 FORMULAS'!$B$4,'11 FORMULAS'!$C$4,IF(G16='11 FORMULAS'!$B$6,'11 FORMULAS'!$C$6,IF(G16='11 FORMULAS'!$B$8,'11 FORMULAS'!$C$8,IF(G16='11 FORMULAS'!$B$10,'11 FORMULAS'!$C$10,""))))</f>
        <v/>
      </c>
      <c r="J16" s="181" t="str">
        <f t="shared" si="0"/>
        <v/>
      </c>
    </row>
    <row r="17" spans="1:10" s="12" customFormat="1" ht="15" x14ac:dyDescent="0.2">
      <c r="A17" s="2"/>
      <c r="B17" s="340"/>
      <c r="C17" s="340"/>
      <c r="D17" s="340"/>
      <c r="E17" s="340"/>
      <c r="F17" s="341" t="str">
        <f t="shared" si="1"/>
        <v xml:space="preserve">  </v>
      </c>
      <c r="G17" s="3"/>
      <c r="H17" s="3"/>
      <c r="I17" s="181" t="str">
        <f>+IF(G17='11 FORMULAS'!$B$4,'11 FORMULAS'!$C$4,IF(G17='11 FORMULAS'!$B$6,'11 FORMULAS'!$C$6,IF(G17='11 FORMULAS'!$B$8,'11 FORMULAS'!$C$8,IF(G17='11 FORMULAS'!$B$10,'11 FORMULAS'!$C$10,""))))</f>
        <v/>
      </c>
      <c r="J17" s="181" t="str">
        <f t="shared" si="0"/>
        <v/>
      </c>
    </row>
    <row r="18" spans="1:10" s="12" customFormat="1" ht="15" x14ac:dyDescent="0.2">
      <c r="A18" s="2"/>
      <c r="B18" s="340"/>
      <c r="C18" s="340"/>
      <c r="D18" s="340"/>
      <c r="E18" s="340"/>
      <c r="F18" s="341" t="str">
        <f t="shared" si="1"/>
        <v xml:space="preserve">  </v>
      </c>
      <c r="G18" s="3"/>
      <c r="H18" s="3"/>
      <c r="I18" s="181" t="str">
        <f>+IF(G18='11 FORMULAS'!$B$4,'11 FORMULAS'!$C$4,IF(G18='11 FORMULAS'!$B$6,'11 FORMULAS'!$C$6,IF(G18='11 FORMULAS'!$B$8,'11 FORMULAS'!$C$8,IF(G18='11 FORMULAS'!$B$10,'11 FORMULAS'!$C$10,""))))</f>
        <v/>
      </c>
      <c r="J18" s="181" t="str">
        <f t="shared" si="0"/>
        <v/>
      </c>
    </row>
    <row r="19" spans="1:10" s="12" customFormat="1" ht="15" x14ac:dyDescent="0.2">
      <c r="A19" s="2"/>
      <c r="B19" s="340"/>
      <c r="C19" s="340"/>
      <c r="D19" s="340"/>
      <c r="E19" s="340"/>
      <c r="F19" s="341" t="str">
        <f t="shared" si="1"/>
        <v xml:space="preserve">  </v>
      </c>
      <c r="G19" s="3"/>
      <c r="H19" s="3"/>
      <c r="I19" s="181" t="str">
        <f>+IF(G19='11 FORMULAS'!$B$4,'11 FORMULAS'!$C$4,IF(G19='11 FORMULAS'!$B$6,'11 FORMULAS'!$C$6,IF(G19='11 FORMULAS'!$B$8,'11 FORMULAS'!$C$8,IF(G19='11 FORMULAS'!$B$10,'11 FORMULAS'!$C$10,""))))</f>
        <v/>
      </c>
      <c r="J19" s="181" t="str">
        <f t="shared" si="0"/>
        <v/>
      </c>
    </row>
    <row r="20" spans="1:10" s="12" customFormat="1" ht="15" x14ac:dyDescent="0.2">
      <c r="A20" s="2"/>
      <c r="B20" s="340"/>
      <c r="C20" s="340"/>
      <c r="D20" s="340"/>
      <c r="E20" s="340"/>
      <c r="F20" s="341" t="str">
        <f t="shared" si="1"/>
        <v xml:space="preserve">  </v>
      </c>
      <c r="G20" s="3"/>
      <c r="H20" s="3"/>
      <c r="I20" s="181" t="str">
        <f>+IF(G20='11 FORMULAS'!$B$4,'11 FORMULAS'!$C$4,IF(G20='11 FORMULAS'!$B$6,'11 FORMULAS'!$C$6,IF(G20='11 FORMULAS'!$B$8,'11 FORMULAS'!$C$8,IF(G20='11 FORMULAS'!$B$10,'11 FORMULAS'!$C$10,""))))</f>
        <v/>
      </c>
      <c r="J20" s="181" t="str">
        <f t="shared" si="0"/>
        <v/>
      </c>
    </row>
    <row r="21" spans="1:10" s="12" customFormat="1" ht="15" x14ac:dyDescent="0.2">
      <c r="A21" s="2"/>
      <c r="B21" s="340"/>
      <c r="C21" s="340"/>
      <c r="D21" s="340"/>
      <c r="E21" s="340"/>
      <c r="F21" s="341" t="str">
        <f t="shared" si="1"/>
        <v xml:space="preserve">  </v>
      </c>
      <c r="G21" s="3"/>
      <c r="H21" s="3"/>
      <c r="I21" s="181" t="str">
        <f>+IF(G21='11 FORMULAS'!$B$4,'11 FORMULAS'!$C$4,IF(G21='11 FORMULAS'!$B$6,'11 FORMULAS'!$C$6,IF(G21='11 FORMULAS'!$B$8,'11 FORMULAS'!$C$8,IF(G21='11 FORMULAS'!$B$10,'11 FORMULAS'!$C$10,""))))</f>
        <v/>
      </c>
      <c r="J21" s="181" t="str">
        <f t="shared" si="0"/>
        <v/>
      </c>
    </row>
    <row r="22" spans="1:10" s="12" customFormat="1" ht="15" x14ac:dyDescent="0.2">
      <c r="A22" s="2"/>
      <c r="B22" s="340"/>
      <c r="C22" s="340"/>
      <c r="D22" s="340"/>
      <c r="E22" s="340"/>
      <c r="F22" s="341" t="str">
        <f t="shared" si="1"/>
        <v xml:space="preserve">  </v>
      </c>
      <c r="G22" s="3"/>
      <c r="H22" s="3"/>
      <c r="I22" s="181" t="str">
        <f>+IF(G22='11 FORMULAS'!$B$4,'11 FORMULAS'!$C$4,IF(G22='11 FORMULAS'!$B$6,'11 FORMULAS'!$C$6,IF(G22='11 FORMULAS'!$B$8,'11 FORMULAS'!$C$8,IF(G22='11 FORMULAS'!$B$10,'11 FORMULAS'!$C$10,""))))</f>
        <v/>
      </c>
      <c r="J22" s="181" t="str">
        <f t="shared" si="0"/>
        <v/>
      </c>
    </row>
    <row r="23" spans="1:10" s="12" customFormat="1" ht="15" x14ac:dyDescent="0.2">
      <c r="A23" s="2"/>
      <c r="B23" s="340"/>
      <c r="C23" s="340"/>
      <c r="D23" s="340"/>
      <c r="E23" s="340"/>
      <c r="F23" s="341" t="str">
        <f t="shared" si="1"/>
        <v xml:space="preserve">  </v>
      </c>
      <c r="G23" s="3"/>
      <c r="H23" s="3"/>
      <c r="I23" s="181" t="str">
        <f>+IF(G23='11 FORMULAS'!$B$4,'11 FORMULAS'!$C$4,IF(G23='11 FORMULAS'!$B$6,'11 FORMULAS'!$C$6,IF(G23='11 FORMULAS'!$B$8,'11 FORMULAS'!$C$8,IF(G23='11 FORMULAS'!$B$10,'11 FORMULAS'!$C$10,""))))</f>
        <v/>
      </c>
      <c r="J23" s="181" t="str">
        <f t="shared" si="0"/>
        <v/>
      </c>
    </row>
    <row r="24" spans="1:10" s="12" customFormat="1" ht="15" x14ac:dyDescent="0.2">
      <c r="A24" s="2"/>
      <c r="B24" s="340"/>
      <c r="C24" s="340"/>
      <c r="D24" s="340"/>
      <c r="E24" s="340"/>
      <c r="F24" s="341" t="str">
        <f t="shared" si="1"/>
        <v xml:space="preserve">  </v>
      </c>
      <c r="G24" s="3"/>
      <c r="H24" s="3"/>
      <c r="I24" s="181" t="str">
        <f>+IF(G24='11 FORMULAS'!$B$4,'11 FORMULAS'!$C$4,IF(G24='11 FORMULAS'!$B$6,'11 FORMULAS'!$C$6,IF(G24='11 FORMULAS'!$B$8,'11 FORMULAS'!$C$8,IF(G24='11 FORMULAS'!$B$10,'11 FORMULAS'!$C$10,""))))</f>
        <v/>
      </c>
      <c r="J24" s="181" t="str">
        <f t="shared" si="0"/>
        <v/>
      </c>
    </row>
    <row r="25" spans="1:10" s="12" customFormat="1" ht="15" x14ac:dyDescent="0.2">
      <c r="A25" s="339"/>
      <c r="B25" s="340"/>
      <c r="C25" s="340"/>
      <c r="D25" s="340"/>
      <c r="E25" s="340"/>
      <c r="F25" s="341" t="str">
        <f t="shared" si="1"/>
        <v xml:space="preserve">  </v>
      </c>
      <c r="G25" s="3"/>
      <c r="H25" s="3"/>
      <c r="I25" s="181" t="str">
        <f>+IF(G25='11 FORMULAS'!$B$4,'11 FORMULAS'!$C$4,IF(G25='11 FORMULAS'!$B$6,'11 FORMULAS'!$C$6,IF(G25='11 FORMULAS'!$B$8,'11 FORMULAS'!$C$8,IF(G25='11 FORMULAS'!$B$10,'11 FORMULAS'!$C$10,""))))</f>
        <v/>
      </c>
      <c r="J25" s="181" t="str">
        <f t="shared" si="0"/>
        <v/>
      </c>
    </row>
    <row r="26" spans="1:10" s="12" customFormat="1" ht="15" x14ac:dyDescent="0.2">
      <c r="A26" s="339"/>
      <c r="B26" s="340"/>
      <c r="C26" s="340"/>
      <c r="D26" s="340"/>
      <c r="E26" s="340"/>
      <c r="F26" s="341" t="str">
        <f t="shared" si="1"/>
        <v xml:space="preserve">  </v>
      </c>
      <c r="G26" s="3"/>
      <c r="H26" s="3"/>
      <c r="I26" s="181" t="str">
        <f>+IF(G26='11 FORMULAS'!$B$4,'11 FORMULAS'!$C$4,IF(G26='11 FORMULAS'!$B$6,'11 FORMULAS'!$C$6,IF(G26='11 FORMULAS'!$B$8,'11 FORMULAS'!$C$8,IF(G26='11 FORMULAS'!$B$10,'11 FORMULAS'!$C$10,""))))</f>
        <v/>
      </c>
      <c r="J26" s="181" t="str">
        <f t="shared" si="0"/>
        <v/>
      </c>
    </row>
    <row r="27" spans="1:10" s="12" customFormat="1" ht="15" x14ac:dyDescent="0.2">
      <c r="A27" s="2"/>
      <c r="B27" s="340"/>
      <c r="C27" s="340"/>
      <c r="D27" s="340"/>
      <c r="E27" s="340"/>
      <c r="F27" s="341" t="str">
        <f t="shared" si="1"/>
        <v xml:space="preserve">  </v>
      </c>
      <c r="G27" s="3"/>
      <c r="H27" s="3"/>
      <c r="I27" s="181" t="str">
        <f>+IF(G27='11 FORMULAS'!$B$4,'11 FORMULAS'!$C$4,IF(G27='11 FORMULAS'!$B$6,'11 FORMULAS'!$C$6,IF(G27='11 FORMULAS'!$B$8,'11 FORMULAS'!$C$8,IF(G27='11 FORMULAS'!$B$10,'11 FORMULAS'!$C$10,""))))</f>
        <v/>
      </c>
      <c r="J27" s="181" t="str">
        <f t="shared" si="0"/>
        <v/>
      </c>
    </row>
    <row r="28" spans="1:10" s="12" customFormat="1" ht="15" x14ac:dyDescent="0.2">
      <c r="A28" s="2"/>
      <c r="B28" s="340"/>
      <c r="C28" s="340"/>
      <c r="D28" s="340"/>
      <c r="E28" s="340"/>
      <c r="F28" s="341" t="str">
        <f t="shared" si="1"/>
        <v xml:space="preserve">  </v>
      </c>
      <c r="G28" s="3"/>
      <c r="H28" s="3"/>
      <c r="I28" s="181" t="str">
        <f>+IF(G28='11 FORMULAS'!$B$4,'11 FORMULAS'!$C$4,IF(G28='11 FORMULAS'!$B$6,'11 FORMULAS'!$C$6,IF(G28='11 FORMULAS'!$B$8,'11 FORMULAS'!$C$8,IF(G28='11 FORMULAS'!$B$10,'11 FORMULAS'!$C$10,""))))</f>
        <v/>
      </c>
      <c r="J28" s="181" t="str">
        <f t="shared" si="0"/>
        <v/>
      </c>
    </row>
    <row r="29" spans="1:10" s="12" customFormat="1" ht="18" x14ac:dyDescent="0.2">
      <c r="A29" s="13"/>
      <c r="B29" s="13"/>
      <c r="C29" s="13"/>
      <c r="D29" s="13"/>
      <c r="E29" s="13"/>
      <c r="F29" s="14"/>
      <c r="G29" s="15"/>
      <c r="H29" s="15"/>
    </row>
    <row r="30" spans="1:10" x14ac:dyDescent="0.15">
      <c r="A30" s="9"/>
      <c r="B30" s="9"/>
      <c r="C30" s="9"/>
      <c r="D30" s="9"/>
      <c r="E30" s="9"/>
      <c r="G30" s="9"/>
      <c r="H30" s="180"/>
    </row>
    <row r="31" spans="1:10" x14ac:dyDescent="0.15">
      <c r="A31" s="9"/>
      <c r="B31" s="9"/>
      <c r="C31" s="9"/>
      <c r="D31" s="9"/>
      <c r="E31" s="9"/>
      <c r="G31" s="9"/>
      <c r="H31" s="180"/>
    </row>
    <row r="32" spans="1:10" x14ac:dyDescent="0.2">
      <c r="A32" s="16"/>
      <c r="B32" s="16"/>
      <c r="C32" s="16"/>
      <c r="D32" s="16"/>
      <c r="E32" s="16"/>
      <c r="G32" s="16"/>
      <c r="H32" s="16"/>
    </row>
    <row r="33" spans="1:32" x14ac:dyDescent="0.15">
      <c r="A33" s="9"/>
      <c r="B33" s="9"/>
      <c r="C33" s="9"/>
      <c r="D33" s="9"/>
      <c r="E33" s="9"/>
      <c r="G33" s="9"/>
      <c r="H33" s="180"/>
    </row>
    <row r="34" spans="1:32" x14ac:dyDescent="0.15">
      <c r="A34" s="9"/>
      <c r="B34" s="9"/>
      <c r="C34" s="9"/>
      <c r="D34" s="9"/>
      <c r="E34" s="9"/>
      <c r="G34" s="9"/>
      <c r="H34" s="180"/>
    </row>
    <row r="35" spans="1:32" x14ac:dyDescent="0.15">
      <c r="A35" s="9"/>
      <c r="B35" s="9"/>
      <c r="C35" s="9"/>
      <c r="D35" s="9"/>
      <c r="E35" s="9"/>
      <c r="G35" s="9"/>
      <c r="H35" s="180"/>
    </row>
    <row r="39" spans="1:32" ht="14.25" customHeight="1" x14ac:dyDescent="0.2"/>
    <row r="43" spans="1:32" ht="14.25" customHeight="1" x14ac:dyDescent="0.2">
      <c r="AD43" s="17"/>
    </row>
    <row r="44" spans="1:32" x14ac:dyDescent="0.2">
      <c r="AF44" s="17"/>
    </row>
    <row r="45" spans="1:32" x14ac:dyDescent="0.2">
      <c r="AF45" s="17"/>
    </row>
    <row r="46" spans="1:32" x14ac:dyDescent="0.2">
      <c r="AF46" s="17"/>
    </row>
    <row r="47" spans="1:32" x14ac:dyDescent="0.2">
      <c r="AF47" s="17"/>
    </row>
    <row r="48" spans="1:32" x14ac:dyDescent="0.2">
      <c r="AF48" s="17"/>
    </row>
    <row r="49" spans="32:32" x14ac:dyDescent="0.2">
      <c r="AF49" s="17"/>
    </row>
    <row r="50" spans="32:32" x14ac:dyDescent="0.2">
      <c r="AF50" s="17"/>
    </row>
    <row r="51" spans="32:32" ht="14.25" customHeight="1" x14ac:dyDescent="0.2">
      <c r="AF51" s="17"/>
    </row>
    <row r="52" spans="32:32" x14ac:dyDescent="0.2">
      <c r="AF52" s="17"/>
    </row>
  </sheetData>
  <sheetProtection formatCells="0" formatColumns="0" formatRows="0" sort="0" autoFilter="0" pivotTables="0"/>
  <autoFilter ref="A7:J8" xr:uid="{00000000-0009-0000-0000-000002000000}">
    <filterColumn colId="6" showButton="0"/>
  </autoFilter>
  <mergeCells count="11">
    <mergeCell ref="G7:H7"/>
    <mergeCell ref="A1:A2"/>
    <mergeCell ref="B1:B2"/>
    <mergeCell ref="D4:F4"/>
    <mergeCell ref="B5:C5"/>
    <mergeCell ref="A7:A8"/>
    <mergeCell ref="B7:B8"/>
    <mergeCell ref="C7:C8"/>
    <mergeCell ref="D7:D8"/>
    <mergeCell ref="E7:E8"/>
    <mergeCell ref="F7:F8"/>
  </mergeCells>
  <dataValidations count="2">
    <dataValidation type="list" allowBlank="1" showInputMessage="1" showErrorMessage="1" sqref="H9:H28" xr:uid="{00000000-0002-0000-0200-000000000000}">
      <formula1>INDIRECT(G9)</formula1>
    </dataValidation>
    <dataValidation type="list" allowBlank="1" showInputMessage="1" showErrorMessage="1" sqref="G29 G9" xr:uid="{00000000-0002-0000-0200-000001000000}">
      <formula1>Tipo</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'11 FORMULAS'!$A$4:$A$12</xm:f>
          </x14:formula1>
          <xm:sqref>G10:G28</xm:sqref>
        </x14:dataValidation>
        <x14:dataValidation type="list" allowBlank="1" showInputMessage="1" showErrorMessage="1" xr:uid="{00000000-0002-0000-0200-000003000000}">
          <x14:formula1>
            <xm:f>'11 FORMULAS'!$T$7:$T$9</xm:f>
          </x14:formula1>
          <xm:sqref>B9:B28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8"/>
  <dimension ref="A1:Y28"/>
  <sheetViews>
    <sheetView showGridLines="0" view="pageBreakPreview" zoomScale="90" zoomScaleNormal="55" zoomScaleSheetLayoutView="90" workbookViewId="0">
      <pane ySplit="8" topLeftCell="A9" activePane="bottomLeft" state="frozen"/>
      <selection pane="bottomLeft" activeCell="E25" sqref="E25"/>
    </sheetView>
  </sheetViews>
  <sheetFormatPr baseColWidth="10" defaultColWidth="14.33203125" defaultRowHeight="14" x14ac:dyDescent="0.2"/>
  <cols>
    <col min="1" max="1" width="15.5" style="10" customWidth="1"/>
    <col min="2" max="2" width="29.33203125" style="49" customWidth="1"/>
    <col min="3" max="3" width="13.6640625" style="49" customWidth="1"/>
    <col min="4" max="4" width="21.1640625" style="10" customWidth="1"/>
    <col min="5" max="5" width="14" style="21" customWidth="1"/>
    <col min="6" max="6" width="14.33203125" style="10" customWidth="1"/>
    <col min="7" max="7" width="13.5" style="21" customWidth="1"/>
    <col min="8" max="8" width="11.1640625" style="21" customWidth="1"/>
    <col min="9" max="9" width="10.5" style="21" customWidth="1"/>
    <col min="10" max="10" width="22.6640625" style="21" customWidth="1"/>
    <col min="11" max="12" width="10.1640625" style="21" customWidth="1"/>
    <col min="13" max="13" width="9.6640625" style="228" customWidth="1"/>
    <col min="14" max="14" width="11" style="228" bestFit="1" customWidth="1"/>
    <col min="15" max="15" width="40.83203125" style="10" customWidth="1"/>
    <col min="16" max="16" width="21.6640625" style="10" customWidth="1"/>
    <col min="17" max="17" width="32.83203125" style="10" customWidth="1"/>
    <col min="18" max="18" width="9.5" style="49" customWidth="1"/>
    <col min="19" max="19" width="8.83203125" style="49" customWidth="1"/>
    <col min="20" max="20" width="17.83203125" style="10" customWidth="1"/>
    <col min="21" max="21" width="5.5" style="10" customWidth="1"/>
    <col min="22" max="22" width="14.1640625" style="10" bestFit="1" customWidth="1"/>
    <col min="23" max="23" width="14.83203125" style="10" bestFit="1" customWidth="1"/>
    <col min="24" max="24" width="24.1640625" style="10" customWidth="1"/>
    <col min="25" max="25" width="54.5" style="10" customWidth="1"/>
    <col min="26" max="29" width="24.1640625" style="10" customWidth="1"/>
    <col min="30" max="256" width="11.5" style="10" customWidth="1"/>
    <col min="257" max="257" width="12.6640625" style="10" customWidth="1"/>
    <col min="258" max="258" width="47" style="10" customWidth="1"/>
    <col min="259" max="259" width="35" style="10" customWidth="1"/>
    <col min="260" max="16384" width="14.33203125" style="10"/>
  </cols>
  <sheetData>
    <row r="1" spans="1:25" ht="32.25" customHeight="1" x14ac:dyDescent="0.2">
      <c r="A1" s="424"/>
      <c r="B1" s="425" t="str">
        <f>+'2 CONTEXTO E IDENTIFICACIÓN-RG'!B1</f>
        <v>MAPA DE RIESGOS</v>
      </c>
      <c r="C1" s="50" t="str">
        <f>+'2 CONTEXTO E IDENTIFICACIÓN-RG'!C1</f>
        <v>CÓDIGO:</v>
      </c>
      <c r="D1" s="50">
        <f>+'2 CONTEXTO E IDENTIFICACIÓN-RG'!D1</f>
        <v>0</v>
      </c>
      <c r="E1" s="20"/>
      <c r="G1" s="20"/>
      <c r="H1" s="20"/>
      <c r="I1" s="20"/>
      <c r="J1" s="20"/>
      <c r="K1" s="20"/>
      <c r="L1" s="20"/>
      <c r="M1" s="223"/>
      <c r="N1" s="223"/>
    </row>
    <row r="2" spans="1:25" s="9" customFormat="1" ht="32.25" customHeight="1" x14ac:dyDescent="0.15">
      <c r="A2" s="424"/>
      <c r="B2" s="425"/>
      <c r="C2" s="50" t="str">
        <f>+'2 CONTEXTO E IDENTIFICACIÓN-RG'!C2</f>
        <v>VERSIÓN:</v>
      </c>
      <c r="D2" s="50">
        <f>+'2 CONTEXTO E IDENTIFICACIÓN-RG'!D2</f>
        <v>0</v>
      </c>
      <c r="E2" s="20"/>
      <c r="G2" s="238" t="str">
        <f>+'2 CONTEXTO E IDENTIFICACIÓN-RG'!$G$4</f>
        <v>Elaboración o Actualización:</v>
      </c>
      <c r="H2" s="261" t="str">
        <f>+IF('2 CONTEXTO E IDENTIFICACIÓN-RG'!$H$4="","",'2 CONTEXTO E IDENTIFICACIÓN-RG'!$H$4)</f>
        <v/>
      </c>
      <c r="I2" s="20"/>
      <c r="J2" s="20"/>
      <c r="K2" s="20"/>
      <c r="L2" s="20"/>
      <c r="M2" s="223"/>
      <c r="N2" s="223"/>
      <c r="R2" s="188"/>
      <c r="S2" s="188"/>
    </row>
    <row r="3" spans="1:25" s="9" customFormat="1" ht="15" x14ac:dyDescent="0.15">
      <c r="A3" s="258"/>
      <c r="B3" s="22"/>
      <c r="C3" s="244"/>
      <c r="D3" s="52"/>
      <c r="E3" s="20"/>
      <c r="G3" s="259"/>
      <c r="H3" s="260"/>
      <c r="I3" s="20"/>
      <c r="J3" s="20"/>
      <c r="K3" s="20"/>
      <c r="L3" s="20"/>
      <c r="M3" s="223"/>
      <c r="N3" s="223"/>
      <c r="R3" s="188"/>
      <c r="S3" s="188"/>
    </row>
    <row r="4" spans="1:25" s="9" customFormat="1" ht="32.25" customHeight="1" x14ac:dyDescent="0.15">
      <c r="A4" s="19" t="s">
        <v>139</v>
      </c>
      <c r="B4" s="426" t="str">
        <f>+IF('2 CONTEXTO E IDENTIFICACIÓN-RG'!$B$4="","",'2 CONTEXTO E IDENTIFICACIÓN-RG'!$B$4)</f>
        <v/>
      </c>
      <c r="C4" s="426"/>
      <c r="D4" s="426"/>
      <c r="E4" s="20"/>
      <c r="G4" s="243" t="str">
        <f>+'2 CONTEXTO E IDENTIFICACIÓN-RG'!$D$5</f>
        <v>Vigencia del:</v>
      </c>
      <c r="H4" s="241" t="str">
        <f>+IF('2 CONTEXTO E IDENTIFICACIÓN-RG'!$F$5="","",'2 CONTEXTO E IDENTIFICACIÓN-RG'!$F$5)</f>
        <v/>
      </c>
      <c r="I4" s="242" t="s">
        <v>91</v>
      </c>
      <c r="J4" s="239" t="str">
        <f>+IF('2 CONTEXTO E IDENTIFICACIÓN-RG'!$H$5="","",'2 CONTEXTO E IDENTIFICACIÓN-RG'!$H$5)</f>
        <v/>
      </c>
      <c r="K4" s="20"/>
      <c r="L4" s="20"/>
      <c r="M4" s="223"/>
      <c r="N4" s="223"/>
      <c r="R4" s="188"/>
      <c r="S4" s="188"/>
    </row>
    <row r="5" spans="1:25" s="9" customFormat="1" ht="16" thickBot="1" x14ac:dyDescent="0.2">
      <c r="A5" s="19" t="s">
        <v>137</v>
      </c>
      <c r="B5" s="426" t="str">
        <f>+IF('2 CONTEXTO E IDENTIFICACIÓN-RG'!$D$4="","",'2 CONTEXTO E IDENTIFICACIÓN-RG'!$D$4)</f>
        <v/>
      </c>
      <c r="C5" s="427"/>
      <c r="D5" s="427"/>
      <c r="E5" s="23"/>
      <c r="F5" s="23"/>
      <c r="R5" s="188"/>
      <c r="S5" s="188"/>
    </row>
    <row r="6" spans="1:25" s="9" customFormat="1" ht="15" thickBot="1" x14ac:dyDescent="0.2">
      <c r="A6" s="262"/>
      <c r="B6" s="263"/>
      <c r="C6" s="246"/>
      <c r="D6" s="246"/>
      <c r="E6" s="23"/>
      <c r="F6" s="23"/>
      <c r="G6" s="428" t="s">
        <v>56</v>
      </c>
      <c r="H6" s="429"/>
      <c r="I6" s="429"/>
      <c r="J6" s="429"/>
      <c r="K6" s="429"/>
      <c r="L6" s="429"/>
      <c r="M6" s="429"/>
      <c r="N6" s="430"/>
      <c r="R6" s="188"/>
      <c r="S6" s="188"/>
    </row>
    <row r="7" spans="1:25" s="26" customFormat="1" ht="14" customHeight="1" thickBot="1" x14ac:dyDescent="0.25">
      <c r="A7" s="24"/>
      <c r="B7" s="25"/>
      <c r="C7" s="428" t="s">
        <v>62</v>
      </c>
      <c r="D7" s="429"/>
      <c r="E7" s="429"/>
      <c r="F7" s="430"/>
      <c r="G7" s="431" t="s">
        <v>152</v>
      </c>
      <c r="H7" s="432"/>
      <c r="I7" s="433"/>
      <c r="J7" s="431" t="s">
        <v>44</v>
      </c>
      <c r="K7" s="432"/>
      <c r="L7" s="433"/>
      <c r="M7" s="431" t="s">
        <v>179</v>
      </c>
      <c r="N7" s="433"/>
      <c r="P7" s="420" t="s">
        <v>2</v>
      </c>
      <c r="Q7" s="421"/>
      <c r="R7" s="422"/>
      <c r="S7" s="422"/>
      <c r="T7" s="423"/>
      <c r="V7" s="417" t="s">
        <v>4</v>
      </c>
      <c r="W7" s="418"/>
      <c r="X7" s="418"/>
      <c r="Y7" s="419"/>
    </row>
    <row r="8" spans="1:25" s="164" customFormat="1" ht="60" x14ac:dyDescent="0.2">
      <c r="A8" s="204" t="s">
        <v>177</v>
      </c>
      <c r="B8" s="203" t="s">
        <v>176</v>
      </c>
      <c r="C8" s="219" t="s">
        <v>180</v>
      </c>
      <c r="D8" s="220" t="s">
        <v>33</v>
      </c>
      <c r="E8" s="221" t="s">
        <v>175</v>
      </c>
      <c r="F8" s="222" t="s">
        <v>178</v>
      </c>
      <c r="G8" s="193" t="s">
        <v>152</v>
      </c>
      <c r="H8" s="194" t="s">
        <v>244</v>
      </c>
      <c r="I8" s="197" t="s">
        <v>32</v>
      </c>
      <c r="J8" s="193" t="s">
        <v>44</v>
      </c>
      <c r="K8" s="194" t="s">
        <v>244</v>
      </c>
      <c r="L8" s="197" t="s">
        <v>32</v>
      </c>
      <c r="M8" s="193" t="s">
        <v>154</v>
      </c>
      <c r="N8" s="195" t="s">
        <v>153</v>
      </c>
      <c r="P8" s="28" t="s">
        <v>32</v>
      </c>
      <c r="Q8" s="29" t="s">
        <v>33</v>
      </c>
      <c r="R8" s="185" t="s">
        <v>151</v>
      </c>
      <c r="S8" s="185" t="s">
        <v>150</v>
      </c>
      <c r="T8" s="30" t="s">
        <v>34</v>
      </c>
      <c r="V8" s="28" t="s">
        <v>32</v>
      </c>
      <c r="W8" s="29" t="s">
        <v>43</v>
      </c>
      <c r="X8" s="29" t="s">
        <v>61</v>
      </c>
      <c r="Y8" s="30" t="s">
        <v>44</v>
      </c>
    </row>
    <row r="9" spans="1:25" ht="116" customHeight="1" x14ac:dyDescent="0.2">
      <c r="A9" s="31">
        <f>'2 CONTEXTO E IDENTIFICACIÓN-RG'!A9</f>
        <v>0</v>
      </c>
      <c r="B9" s="215">
        <f>+'2 CONTEXTO E IDENTIFICACIÓN-RG'!F9</f>
        <v>0</v>
      </c>
      <c r="C9" s="216"/>
      <c r="D9" s="189" t="str">
        <f t="shared" ref="D9:D28" si="0">+IF(C9="","",IF(C9&lt;=$S$9,$Q$9,IF(C9&lt;=$S$10,$Q$10,IF(C9&lt;=$S$11,$Q$11,IF(C9&lt;=$S$12,$Q$12,IF(C9&gt;=$R$13,$Q$13,""))))))</f>
        <v/>
      </c>
      <c r="E9" s="190" t="str">
        <f t="shared" ref="E9:E28" si="1">+IF(D9="","",IF(D9=$Q$9,$T$9,IF(D9=$Q$10,$T$10,IF(D9=$Q$11,$T$11,IF(D9=$Q$12,$T$12,IF(D9=$Q$13,$T$13))))))</f>
        <v/>
      </c>
      <c r="F9" s="32" t="str">
        <f t="shared" ref="F9:F28" si="2">+IF(D9="","",IF(D9=$Q$9,$P$9,IF(D9=$Q$10,$P$10,IF(D9=$Q$11,$P$11,IF(D9=$Q$12,$P$12,IF(D9=$Q$13,$P$13))))))</f>
        <v/>
      </c>
      <c r="G9" s="200"/>
      <c r="H9" s="192" t="str">
        <f>+IF(G9="","",IF(G9="N/A","",IF(OR(G9=$X$9,G9=$Y$9),$W$9,IF(OR(G9=$X$10,G9=$Y$10),$W$10,IF(OR(G9=$X$11,G9=$Y$11),$W$11,IF(OR(G9=$X$12,G9=$Y$12),$W$12,IF(OR(G9=$X$13,G9=$Y$13),$W$13)))))))</f>
        <v/>
      </c>
      <c r="I9" s="198" t="str">
        <f t="shared" ref="I9:I28" si="3">+IF(G9="","",IF(G9="N/A","",IF(OR(G9=$X$9,G9=$Y$9),$V$9,IF(OR(G9=$X$10,G9=$Y$10),$V$10,IF(OR(G9=$X$11,G9=$Y$11),$V$11,IF(OR(G9=$X$12,G9=$Y$12),$V$12,IF(OR(G9=$X$13,G9=$Y$13),$V$13)))))))</f>
        <v/>
      </c>
      <c r="J9" s="200"/>
      <c r="K9" s="192" t="str">
        <f t="shared" ref="K9:K28" si="4">+IF(J9="","",IF(J9="N/A","",IF(OR(J9=$X$9,J9=$Y$9),$W$9,IF(OR(J9=$X$10,J9=$Y$10),$W$10,IF(OR(J9=$X$11,J9=$Y$11),$W$11,IF(OR(J9=$X$12,J9=$Y$12),$W$12,IF(OR(J9=$X$13,J9=$Y$13),$W$13)))))))</f>
        <v/>
      </c>
      <c r="L9" s="198" t="str">
        <f t="shared" ref="L9:L28" si="5">+IF(J9="","",IF(J9="N/A","",IF(OR(J9=$X$9,J9=$Y$9),$V$9,IF(OR(J9=$X$10,J9=$Y$10),$V$10,IF(OR(J9=$X$11,J9=$Y$11),$V$11,IF(OR(J9=$X$12,J9=$Y$12),$V$12,IF(OR(J9=$X$13,J9=$Y$13),$V$13)))))))</f>
        <v/>
      </c>
      <c r="M9" s="224" t="str">
        <f>+IF(H9="",K9,IF(K9="",H9,IF(H9&gt;K9,H9,K9)))</f>
        <v/>
      </c>
      <c r="N9" s="225" t="str">
        <f>+IF(M9="","",IF(M9=$W$9,$V$9,IF(M9=$W$10,$V$10,IF(M9=$W$11,$V$11,IF(M9=$W$12,$V$12,IF(M9=$W$13,$V$13))))))</f>
        <v/>
      </c>
      <c r="P9" s="33" t="s">
        <v>35</v>
      </c>
      <c r="Q9" s="34" t="s">
        <v>36</v>
      </c>
      <c r="R9" s="186">
        <v>0</v>
      </c>
      <c r="S9" s="186">
        <v>2</v>
      </c>
      <c r="T9" s="35">
        <v>0.2</v>
      </c>
      <c r="V9" s="33" t="s">
        <v>45</v>
      </c>
      <c r="W9" s="36">
        <v>0.2</v>
      </c>
      <c r="X9" s="34" t="s">
        <v>63</v>
      </c>
      <c r="Y9" s="37" t="s">
        <v>46</v>
      </c>
    </row>
    <row r="10" spans="1:25" ht="116" customHeight="1" x14ac:dyDescent="0.2">
      <c r="A10" s="31">
        <f>'2 CONTEXTO E IDENTIFICACIÓN-RG'!A10</f>
        <v>0</v>
      </c>
      <c r="B10" s="215">
        <f>+'2 CONTEXTO E IDENTIFICACIÓN-RG'!F10</f>
        <v>0</v>
      </c>
      <c r="C10" s="217"/>
      <c r="D10" s="189" t="str">
        <f t="shared" si="0"/>
        <v/>
      </c>
      <c r="E10" s="190" t="str">
        <f t="shared" si="1"/>
        <v/>
      </c>
      <c r="F10" s="32" t="str">
        <f t="shared" si="2"/>
        <v/>
      </c>
      <c r="G10" s="200"/>
      <c r="H10" s="192" t="str">
        <f t="shared" ref="H10:H28" si="6">+IF(G10="","",IF(G10="N/A","",IF(OR(G10=$X$9,G10=$Y$9),$W$9,IF(OR(G10=$X$10,G10=$Y$10),$W$10,IF(OR(G10=$X$11,G10=$Y$11),$W$11,IF(OR(G10=$X$12,G10=$Y$12),$W$12,IF(OR(G10=$X$13,G10=$Y$13),$W$13)))))))</f>
        <v/>
      </c>
      <c r="I10" s="198" t="str">
        <f t="shared" si="3"/>
        <v/>
      </c>
      <c r="J10" s="200"/>
      <c r="K10" s="192" t="str">
        <f t="shared" si="4"/>
        <v/>
      </c>
      <c r="L10" s="198" t="str">
        <f t="shared" si="5"/>
        <v/>
      </c>
      <c r="M10" s="224" t="str">
        <f>+IF(H10="",K10,IF(K10="",H10,IF(H10&gt;K10,H10,K10)))</f>
        <v/>
      </c>
      <c r="N10" s="225" t="str">
        <f t="shared" ref="N10:N28" si="7">+IF(M10="","",IF(M10=$W$9,$V$9,IF(M10=$W$10,$V$10,IF(M10=$W$11,$V$11,IF(M10=$W$12,$V$12,IF(M10=$W$13,$V$13))))))</f>
        <v/>
      </c>
      <c r="P10" s="38" t="s">
        <v>37</v>
      </c>
      <c r="Q10" s="39" t="s">
        <v>38</v>
      </c>
      <c r="R10" s="186">
        <v>3</v>
      </c>
      <c r="S10" s="186">
        <v>24</v>
      </c>
      <c r="T10" s="35">
        <v>0.4</v>
      </c>
      <c r="V10" s="38" t="s">
        <v>7</v>
      </c>
      <c r="W10" s="36">
        <v>0.4</v>
      </c>
      <c r="X10" s="39" t="s">
        <v>47</v>
      </c>
      <c r="Y10" s="40" t="s">
        <v>48</v>
      </c>
    </row>
    <row r="11" spans="1:25" ht="116" customHeight="1" x14ac:dyDescent="0.2">
      <c r="A11" s="31">
        <f>'2 CONTEXTO E IDENTIFICACIÓN-RG'!A11</f>
        <v>0</v>
      </c>
      <c r="B11" s="215">
        <f>+'2 CONTEXTO E IDENTIFICACIÓN-RG'!F11</f>
        <v>0</v>
      </c>
      <c r="C11" s="217"/>
      <c r="D11" s="189" t="str">
        <f t="shared" si="0"/>
        <v/>
      </c>
      <c r="E11" s="190" t="str">
        <f t="shared" si="1"/>
        <v/>
      </c>
      <c r="F11" s="32" t="str">
        <f t="shared" si="2"/>
        <v/>
      </c>
      <c r="G11" s="200"/>
      <c r="H11" s="192" t="str">
        <f t="shared" si="6"/>
        <v/>
      </c>
      <c r="I11" s="198" t="str">
        <f t="shared" si="3"/>
        <v/>
      </c>
      <c r="J11" s="200"/>
      <c r="K11" s="192" t="str">
        <f t="shared" si="4"/>
        <v/>
      </c>
      <c r="L11" s="198" t="str">
        <f t="shared" si="5"/>
        <v/>
      </c>
      <c r="M11" s="224" t="str">
        <f t="shared" ref="M11:M28" si="8">+IF(H11="",K11,IF(K11="",H11,IF(H11&gt;K11,H11,K11)))</f>
        <v/>
      </c>
      <c r="N11" s="225" t="str">
        <f t="shared" si="7"/>
        <v/>
      </c>
      <c r="P11" s="41" t="s">
        <v>39</v>
      </c>
      <c r="Q11" s="39" t="s">
        <v>40</v>
      </c>
      <c r="R11" s="186">
        <v>25</v>
      </c>
      <c r="S11" s="186">
        <v>500</v>
      </c>
      <c r="T11" s="35">
        <v>0.6</v>
      </c>
      <c r="V11" s="41" t="s">
        <v>5</v>
      </c>
      <c r="W11" s="36">
        <v>0.6</v>
      </c>
      <c r="X11" s="39" t="s">
        <v>49</v>
      </c>
      <c r="Y11" s="40" t="s">
        <v>50</v>
      </c>
    </row>
    <row r="12" spans="1:25" ht="116" customHeight="1" x14ac:dyDescent="0.2">
      <c r="A12" s="31">
        <f>'2 CONTEXTO E IDENTIFICACIÓN-RG'!A12</f>
        <v>0</v>
      </c>
      <c r="B12" s="215" t="str">
        <f>+'2 CONTEXTO E IDENTIFICACIÓN-RG'!F12</f>
        <v xml:space="preserve">  </v>
      </c>
      <c r="C12" s="217"/>
      <c r="D12" s="189" t="str">
        <f t="shared" si="0"/>
        <v/>
      </c>
      <c r="E12" s="190" t="str">
        <f t="shared" si="1"/>
        <v/>
      </c>
      <c r="F12" s="32" t="str">
        <f t="shared" si="2"/>
        <v/>
      </c>
      <c r="G12" s="200"/>
      <c r="H12" s="192" t="str">
        <f t="shared" si="6"/>
        <v/>
      </c>
      <c r="I12" s="198" t="str">
        <f t="shared" si="3"/>
        <v/>
      </c>
      <c r="J12" s="200"/>
      <c r="K12" s="192" t="str">
        <f t="shared" si="4"/>
        <v/>
      </c>
      <c r="L12" s="198" t="str">
        <f t="shared" si="5"/>
        <v/>
      </c>
      <c r="M12" s="224" t="str">
        <f t="shared" si="8"/>
        <v/>
      </c>
      <c r="N12" s="225" t="str">
        <f t="shared" si="7"/>
        <v/>
      </c>
      <c r="P12" s="42" t="s">
        <v>41</v>
      </c>
      <c r="Q12" s="39" t="s">
        <v>59</v>
      </c>
      <c r="R12" s="186">
        <v>5001</v>
      </c>
      <c r="S12" s="186">
        <v>5000</v>
      </c>
      <c r="T12" s="35">
        <v>0.8</v>
      </c>
      <c r="V12" s="42" t="s">
        <v>6</v>
      </c>
      <c r="W12" s="36">
        <v>0.8</v>
      </c>
      <c r="X12" s="39" t="s">
        <v>51</v>
      </c>
      <c r="Y12" s="40" t="s">
        <v>52</v>
      </c>
    </row>
    <row r="13" spans="1:25" ht="116" customHeight="1" x14ac:dyDescent="0.2">
      <c r="A13" s="31">
        <f>'2 CONTEXTO E IDENTIFICACIÓN-RG'!A13</f>
        <v>0</v>
      </c>
      <c r="B13" s="215" t="str">
        <f>+'2 CONTEXTO E IDENTIFICACIÓN-RG'!F13</f>
        <v xml:space="preserve">  </v>
      </c>
      <c r="C13" s="217"/>
      <c r="D13" s="189" t="str">
        <f t="shared" si="0"/>
        <v/>
      </c>
      <c r="E13" s="190" t="str">
        <f t="shared" si="1"/>
        <v/>
      </c>
      <c r="F13" s="32" t="str">
        <f t="shared" si="2"/>
        <v/>
      </c>
      <c r="G13" s="200"/>
      <c r="H13" s="192" t="str">
        <f t="shared" si="6"/>
        <v/>
      </c>
      <c r="I13" s="198" t="str">
        <f t="shared" si="3"/>
        <v/>
      </c>
      <c r="J13" s="200"/>
      <c r="K13" s="192" t="str">
        <f t="shared" si="4"/>
        <v/>
      </c>
      <c r="L13" s="198" t="str">
        <f t="shared" si="5"/>
        <v/>
      </c>
      <c r="M13" s="224" t="str">
        <f t="shared" si="8"/>
        <v/>
      </c>
      <c r="N13" s="225" t="str">
        <f t="shared" si="7"/>
        <v/>
      </c>
      <c r="P13" s="43" t="s">
        <v>42</v>
      </c>
      <c r="Q13" s="39" t="s">
        <v>60</v>
      </c>
      <c r="R13" s="186">
        <v>5001</v>
      </c>
      <c r="S13" s="186"/>
      <c r="T13" s="35">
        <v>1</v>
      </c>
      <c r="V13" s="43" t="s">
        <v>53</v>
      </c>
      <c r="W13" s="36">
        <v>1</v>
      </c>
      <c r="X13" s="39" t="s">
        <v>54</v>
      </c>
      <c r="Y13" s="40" t="s">
        <v>55</v>
      </c>
    </row>
    <row r="14" spans="1:25" ht="73.5" customHeight="1" thickBot="1" x14ac:dyDescent="0.25">
      <c r="A14" s="31">
        <f>'2 CONTEXTO E IDENTIFICACIÓN-RG'!A14</f>
        <v>0</v>
      </c>
      <c r="B14" s="215" t="str">
        <f>+'2 CONTEXTO E IDENTIFICACIÓN-RG'!F14</f>
        <v xml:space="preserve">  </v>
      </c>
      <c r="C14" s="217"/>
      <c r="D14" s="189" t="str">
        <f t="shared" si="0"/>
        <v/>
      </c>
      <c r="E14" s="190" t="str">
        <f t="shared" si="1"/>
        <v/>
      </c>
      <c r="F14" s="32" t="str">
        <f t="shared" si="2"/>
        <v/>
      </c>
      <c r="G14" s="200"/>
      <c r="H14" s="192" t="str">
        <f t="shared" si="6"/>
        <v/>
      </c>
      <c r="I14" s="198" t="str">
        <f t="shared" si="3"/>
        <v/>
      </c>
      <c r="J14" s="200"/>
      <c r="K14" s="192" t="str">
        <f t="shared" si="4"/>
        <v/>
      </c>
      <c r="L14" s="198" t="str">
        <f t="shared" si="5"/>
        <v/>
      </c>
      <c r="M14" s="224" t="str">
        <f t="shared" si="8"/>
        <v/>
      </c>
      <c r="N14" s="225" t="str">
        <f t="shared" si="7"/>
        <v/>
      </c>
      <c r="P14" s="44"/>
      <c r="Q14" s="45"/>
      <c r="R14" s="187"/>
      <c r="S14" s="187"/>
      <c r="T14" s="46"/>
      <c r="V14" s="44"/>
      <c r="W14" s="45"/>
      <c r="X14" s="45" t="s">
        <v>124</v>
      </c>
      <c r="Y14" s="46" t="s">
        <v>124</v>
      </c>
    </row>
    <row r="15" spans="1:25" ht="73.5" customHeight="1" x14ac:dyDescent="0.2">
      <c r="A15" s="31">
        <f>'2 CONTEXTO E IDENTIFICACIÓN-RG'!A15</f>
        <v>0</v>
      </c>
      <c r="B15" s="215" t="str">
        <f>+'2 CONTEXTO E IDENTIFICACIÓN-RG'!F15</f>
        <v xml:space="preserve">  </v>
      </c>
      <c r="C15" s="217"/>
      <c r="D15" s="189" t="str">
        <f t="shared" si="0"/>
        <v/>
      </c>
      <c r="E15" s="190" t="str">
        <f t="shared" si="1"/>
        <v/>
      </c>
      <c r="F15" s="32" t="str">
        <f t="shared" si="2"/>
        <v/>
      </c>
      <c r="G15" s="200"/>
      <c r="H15" s="192" t="str">
        <f t="shared" si="6"/>
        <v/>
      </c>
      <c r="I15" s="198" t="str">
        <f t="shared" si="3"/>
        <v/>
      </c>
      <c r="J15" s="200"/>
      <c r="K15" s="192" t="str">
        <f t="shared" si="4"/>
        <v/>
      </c>
      <c r="L15" s="198" t="str">
        <f t="shared" si="5"/>
        <v/>
      </c>
      <c r="M15" s="224" t="str">
        <f t="shared" si="8"/>
        <v/>
      </c>
      <c r="N15" s="225" t="str">
        <f t="shared" si="7"/>
        <v/>
      </c>
    </row>
    <row r="16" spans="1:25" ht="73.5" customHeight="1" x14ac:dyDescent="0.2">
      <c r="A16" s="31">
        <f>'2 CONTEXTO E IDENTIFICACIÓN-RG'!A16</f>
        <v>0</v>
      </c>
      <c r="B16" s="215" t="str">
        <f>+'2 CONTEXTO E IDENTIFICACIÓN-RG'!F16</f>
        <v xml:space="preserve">  </v>
      </c>
      <c r="C16" s="217"/>
      <c r="D16" s="189" t="str">
        <f t="shared" si="0"/>
        <v/>
      </c>
      <c r="E16" s="190" t="str">
        <f t="shared" si="1"/>
        <v/>
      </c>
      <c r="F16" s="32" t="str">
        <f t="shared" si="2"/>
        <v/>
      </c>
      <c r="G16" s="200"/>
      <c r="H16" s="192" t="str">
        <f t="shared" si="6"/>
        <v/>
      </c>
      <c r="I16" s="198" t="str">
        <f t="shared" si="3"/>
        <v/>
      </c>
      <c r="J16" s="200"/>
      <c r="K16" s="192" t="str">
        <f t="shared" si="4"/>
        <v/>
      </c>
      <c r="L16" s="198" t="str">
        <f t="shared" si="5"/>
        <v/>
      </c>
      <c r="M16" s="224" t="str">
        <f t="shared" si="8"/>
        <v/>
      </c>
      <c r="N16" s="225" t="str">
        <f t="shared" si="7"/>
        <v/>
      </c>
    </row>
    <row r="17" spans="1:14" ht="73.5" customHeight="1" x14ac:dyDescent="0.2">
      <c r="A17" s="31">
        <f>'2 CONTEXTO E IDENTIFICACIÓN-RG'!A17</f>
        <v>0</v>
      </c>
      <c r="B17" s="215" t="str">
        <f>+'2 CONTEXTO E IDENTIFICACIÓN-RG'!F17</f>
        <v xml:space="preserve">  </v>
      </c>
      <c r="C17" s="217"/>
      <c r="D17" s="189" t="str">
        <f t="shared" si="0"/>
        <v/>
      </c>
      <c r="E17" s="190" t="str">
        <f t="shared" si="1"/>
        <v/>
      </c>
      <c r="F17" s="32" t="str">
        <f t="shared" si="2"/>
        <v/>
      </c>
      <c r="G17" s="200"/>
      <c r="H17" s="192" t="str">
        <f t="shared" si="6"/>
        <v/>
      </c>
      <c r="I17" s="198" t="str">
        <f t="shared" si="3"/>
        <v/>
      </c>
      <c r="J17" s="200"/>
      <c r="K17" s="192" t="str">
        <f t="shared" si="4"/>
        <v/>
      </c>
      <c r="L17" s="198" t="str">
        <f t="shared" si="5"/>
        <v/>
      </c>
      <c r="M17" s="224" t="str">
        <f t="shared" si="8"/>
        <v/>
      </c>
      <c r="N17" s="225" t="str">
        <f t="shared" si="7"/>
        <v/>
      </c>
    </row>
    <row r="18" spans="1:14" ht="73.5" customHeight="1" x14ac:dyDescent="0.2">
      <c r="A18" s="31">
        <f>'2 CONTEXTO E IDENTIFICACIÓN-RG'!A18</f>
        <v>0</v>
      </c>
      <c r="B18" s="215" t="str">
        <f>+'2 CONTEXTO E IDENTIFICACIÓN-RG'!F18</f>
        <v xml:space="preserve">  </v>
      </c>
      <c r="C18" s="217"/>
      <c r="D18" s="189" t="str">
        <f t="shared" si="0"/>
        <v/>
      </c>
      <c r="E18" s="190" t="str">
        <f t="shared" si="1"/>
        <v/>
      </c>
      <c r="F18" s="32" t="str">
        <f t="shared" si="2"/>
        <v/>
      </c>
      <c r="G18" s="200"/>
      <c r="H18" s="192" t="str">
        <f t="shared" si="6"/>
        <v/>
      </c>
      <c r="I18" s="198" t="str">
        <f t="shared" si="3"/>
        <v/>
      </c>
      <c r="J18" s="200"/>
      <c r="K18" s="192" t="str">
        <f t="shared" si="4"/>
        <v/>
      </c>
      <c r="L18" s="198" t="str">
        <f t="shared" si="5"/>
        <v/>
      </c>
      <c r="M18" s="224" t="str">
        <f t="shared" si="8"/>
        <v/>
      </c>
      <c r="N18" s="225" t="str">
        <f t="shared" si="7"/>
        <v/>
      </c>
    </row>
    <row r="19" spans="1:14" ht="73.5" customHeight="1" x14ac:dyDescent="0.2">
      <c r="A19" s="31">
        <f>'2 CONTEXTO E IDENTIFICACIÓN-RG'!A19</f>
        <v>0</v>
      </c>
      <c r="B19" s="215" t="str">
        <f>+'2 CONTEXTO E IDENTIFICACIÓN-RG'!F19</f>
        <v xml:space="preserve">  </v>
      </c>
      <c r="C19" s="217"/>
      <c r="D19" s="189" t="str">
        <f t="shared" si="0"/>
        <v/>
      </c>
      <c r="E19" s="190" t="str">
        <f t="shared" si="1"/>
        <v/>
      </c>
      <c r="F19" s="32" t="str">
        <f t="shared" si="2"/>
        <v/>
      </c>
      <c r="G19" s="200"/>
      <c r="H19" s="192" t="str">
        <f t="shared" si="6"/>
        <v/>
      </c>
      <c r="I19" s="198" t="str">
        <f t="shared" si="3"/>
        <v/>
      </c>
      <c r="J19" s="200"/>
      <c r="K19" s="192" t="str">
        <f t="shared" si="4"/>
        <v/>
      </c>
      <c r="L19" s="198" t="str">
        <f t="shared" si="5"/>
        <v/>
      </c>
      <c r="M19" s="224" t="str">
        <f t="shared" si="8"/>
        <v/>
      </c>
      <c r="N19" s="225" t="str">
        <f t="shared" si="7"/>
        <v/>
      </c>
    </row>
    <row r="20" spans="1:14" ht="73.5" customHeight="1" x14ac:dyDescent="0.2">
      <c r="A20" s="31">
        <f>'2 CONTEXTO E IDENTIFICACIÓN-RG'!A20</f>
        <v>0</v>
      </c>
      <c r="B20" s="215" t="str">
        <f>+'2 CONTEXTO E IDENTIFICACIÓN-RG'!F20</f>
        <v xml:space="preserve">  </v>
      </c>
      <c r="C20" s="217"/>
      <c r="D20" s="189" t="str">
        <f t="shared" si="0"/>
        <v/>
      </c>
      <c r="E20" s="190" t="str">
        <f t="shared" si="1"/>
        <v/>
      </c>
      <c r="F20" s="32" t="str">
        <f t="shared" si="2"/>
        <v/>
      </c>
      <c r="G20" s="200"/>
      <c r="H20" s="192" t="str">
        <f t="shared" si="6"/>
        <v/>
      </c>
      <c r="I20" s="198" t="str">
        <f t="shared" si="3"/>
        <v/>
      </c>
      <c r="J20" s="200"/>
      <c r="K20" s="192" t="str">
        <f t="shared" si="4"/>
        <v/>
      </c>
      <c r="L20" s="198" t="str">
        <f t="shared" si="5"/>
        <v/>
      </c>
      <c r="M20" s="224" t="str">
        <f t="shared" si="8"/>
        <v/>
      </c>
      <c r="N20" s="225" t="str">
        <f t="shared" si="7"/>
        <v/>
      </c>
    </row>
    <row r="21" spans="1:14" ht="73.5" customHeight="1" x14ac:dyDescent="0.2">
      <c r="A21" s="31">
        <f>'2 CONTEXTO E IDENTIFICACIÓN-RG'!A21</f>
        <v>0</v>
      </c>
      <c r="B21" s="215" t="str">
        <f>+'2 CONTEXTO E IDENTIFICACIÓN-RG'!F21</f>
        <v xml:space="preserve">  </v>
      </c>
      <c r="C21" s="217"/>
      <c r="D21" s="189" t="str">
        <f t="shared" si="0"/>
        <v/>
      </c>
      <c r="E21" s="190" t="str">
        <f t="shared" si="1"/>
        <v/>
      </c>
      <c r="F21" s="32" t="str">
        <f t="shared" si="2"/>
        <v/>
      </c>
      <c r="G21" s="200"/>
      <c r="H21" s="192" t="str">
        <f t="shared" si="6"/>
        <v/>
      </c>
      <c r="I21" s="198" t="str">
        <f t="shared" si="3"/>
        <v/>
      </c>
      <c r="J21" s="200"/>
      <c r="K21" s="192" t="str">
        <f t="shared" si="4"/>
        <v/>
      </c>
      <c r="L21" s="198" t="str">
        <f t="shared" si="5"/>
        <v/>
      </c>
      <c r="M21" s="224" t="str">
        <f t="shared" si="8"/>
        <v/>
      </c>
      <c r="N21" s="225" t="str">
        <f t="shared" si="7"/>
        <v/>
      </c>
    </row>
    <row r="22" spans="1:14" ht="73.5" customHeight="1" x14ac:dyDescent="0.2">
      <c r="A22" s="31">
        <f>'2 CONTEXTO E IDENTIFICACIÓN-RG'!A22</f>
        <v>0</v>
      </c>
      <c r="B22" s="215" t="str">
        <f>+'2 CONTEXTO E IDENTIFICACIÓN-RG'!F22</f>
        <v xml:space="preserve">  </v>
      </c>
      <c r="C22" s="217"/>
      <c r="D22" s="189" t="str">
        <f t="shared" si="0"/>
        <v/>
      </c>
      <c r="E22" s="190" t="str">
        <f t="shared" si="1"/>
        <v/>
      </c>
      <c r="F22" s="32" t="str">
        <f t="shared" si="2"/>
        <v/>
      </c>
      <c r="G22" s="200"/>
      <c r="H22" s="192" t="str">
        <f t="shared" si="6"/>
        <v/>
      </c>
      <c r="I22" s="198" t="str">
        <f t="shared" si="3"/>
        <v/>
      </c>
      <c r="J22" s="200"/>
      <c r="K22" s="192" t="str">
        <f t="shared" si="4"/>
        <v/>
      </c>
      <c r="L22" s="198" t="str">
        <f t="shared" si="5"/>
        <v/>
      </c>
      <c r="M22" s="224" t="str">
        <f t="shared" si="8"/>
        <v/>
      </c>
      <c r="N22" s="225" t="str">
        <f t="shared" si="7"/>
        <v/>
      </c>
    </row>
    <row r="23" spans="1:14" ht="73.5" customHeight="1" x14ac:dyDescent="0.2">
      <c r="A23" s="31">
        <f>'2 CONTEXTO E IDENTIFICACIÓN-RG'!A23</f>
        <v>0</v>
      </c>
      <c r="B23" s="215" t="str">
        <f>+'2 CONTEXTO E IDENTIFICACIÓN-RG'!F23</f>
        <v xml:space="preserve">  </v>
      </c>
      <c r="C23" s="217"/>
      <c r="D23" s="189" t="str">
        <f t="shared" si="0"/>
        <v/>
      </c>
      <c r="E23" s="190" t="str">
        <f t="shared" si="1"/>
        <v/>
      </c>
      <c r="F23" s="32" t="str">
        <f t="shared" si="2"/>
        <v/>
      </c>
      <c r="G23" s="200"/>
      <c r="H23" s="192" t="str">
        <f t="shared" si="6"/>
        <v/>
      </c>
      <c r="I23" s="198" t="str">
        <f t="shared" si="3"/>
        <v/>
      </c>
      <c r="J23" s="200"/>
      <c r="K23" s="192" t="str">
        <f t="shared" si="4"/>
        <v/>
      </c>
      <c r="L23" s="198" t="str">
        <f t="shared" si="5"/>
        <v/>
      </c>
      <c r="M23" s="224" t="str">
        <f t="shared" si="8"/>
        <v/>
      </c>
      <c r="N23" s="225" t="str">
        <f t="shared" si="7"/>
        <v/>
      </c>
    </row>
    <row r="24" spans="1:14" ht="73.5" customHeight="1" x14ac:dyDescent="0.2">
      <c r="A24" s="31">
        <f>'2 CONTEXTO E IDENTIFICACIÓN-RG'!A24</f>
        <v>0</v>
      </c>
      <c r="B24" s="215" t="str">
        <f>+'2 CONTEXTO E IDENTIFICACIÓN-RG'!F24</f>
        <v xml:space="preserve">  </v>
      </c>
      <c r="C24" s="217"/>
      <c r="D24" s="189" t="str">
        <f t="shared" si="0"/>
        <v/>
      </c>
      <c r="E24" s="190" t="str">
        <f t="shared" si="1"/>
        <v/>
      </c>
      <c r="F24" s="32" t="str">
        <f t="shared" si="2"/>
        <v/>
      </c>
      <c r="G24" s="200"/>
      <c r="H24" s="192" t="str">
        <f t="shared" si="6"/>
        <v/>
      </c>
      <c r="I24" s="198" t="str">
        <f t="shared" si="3"/>
        <v/>
      </c>
      <c r="J24" s="200"/>
      <c r="K24" s="192" t="str">
        <f t="shared" si="4"/>
        <v/>
      </c>
      <c r="L24" s="198" t="str">
        <f t="shared" si="5"/>
        <v/>
      </c>
      <c r="M24" s="224" t="str">
        <f t="shared" si="8"/>
        <v/>
      </c>
      <c r="N24" s="225" t="str">
        <f t="shared" si="7"/>
        <v/>
      </c>
    </row>
    <row r="25" spans="1:14" ht="73.5" customHeight="1" x14ac:dyDescent="0.2">
      <c r="A25" s="31">
        <f>'2 CONTEXTO E IDENTIFICACIÓN-RG'!A25</f>
        <v>0</v>
      </c>
      <c r="B25" s="215" t="str">
        <f>+'2 CONTEXTO E IDENTIFICACIÓN-RG'!F25</f>
        <v xml:space="preserve">  </v>
      </c>
      <c r="C25" s="217"/>
      <c r="D25" s="189" t="str">
        <f t="shared" si="0"/>
        <v/>
      </c>
      <c r="E25" s="190" t="str">
        <f t="shared" si="1"/>
        <v/>
      </c>
      <c r="F25" s="32" t="str">
        <f t="shared" si="2"/>
        <v/>
      </c>
      <c r="G25" s="200"/>
      <c r="H25" s="192" t="str">
        <f t="shared" si="6"/>
        <v/>
      </c>
      <c r="I25" s="198" t="str">
        <f t="shared" si="3"/>
        <v/>
      </c>
      <c r="J25" s="200"/>
      <c r="K25" s="192" t="str">
        <f t="shared" si="4"/>
        <v/>
      </c>
      <c r="L25" s="198" t="str">
        <f t="shared" si="5"/>
        <v/>
      </c>
      <c r="M25" s="224" t="str">
        <f t="shared" si="8"/>
        <v/>
      </c>
      <c r="N25" s="225" t="str">
        <f t="shared" si="7"/>
        <v/>
      </c>
    </row>
    <row r="26" spans="1:14" ht="73.5" customHeight="1" x14ac:dyDescent="0.2">
      <c r="A26" s="31">
        <f>'2 CONTEXTO E IDENTIFICACIÓN-RG'!A26</f>
        <v>0</v>
      </c>
      <c r="B26" s="215" t="str">
        <f>+'2 CONTEXTO E IDENTIFICACIÓN-RG'!F26</f>
        <v xml:space="preserve">  </v>
      </c>
      <c r="C26" s="217"/>
      <c r="D26" s="189" t="str">
        <f t="shared" si="0"/>
        <v/>
      </c>
      <c r="E26" s="190" t="str">
        <f t="shared" si="1"/>
        <v/>
      </c>
      <c r="F26" s="32" t="str">
        <f t="shared" si="2"/>
        <v/>
      </c>
      <c r="G26" s="200"/>
      <c r="H26" s="192" t="str">
        <f t="shared" si="6"/>
        <v/>
      </c>
      <c r="I26" s="198" t="str">
        <f t="shared" si="3"/>
        <v/>
      </c>
      <c r="J26" s="200"/>
      <c r="K26" s="192" t="str">
        <f t="shared" si="4"/>
        <v/>
      </c>
      <c r="L26" s="198" t="str">
        <f t="shared" si="5"/>
        <v/>
      </c>
      <c r="M26" s="224" t="str">
        <f t="shared" si="8"/>
        <v/>
      </c>
      <c r="N26" s="225" t="str">
        <f t="shared" si="7"/>
        <v/>
      </c>
    </row>
    <row r="27" spans="1:14" ht="73.5" customHeight="1" x14ac:dyDescent="0.2">
      <c r="A27" s="31">
        <f>'2 CONTEXTO E IDENTIFICACIÓN-RG'!A27</f>
        <v>0</v>
      </c>
      <c r="B27" s="215" t="str">
        <f>+'2 CONTEXTO E IDENTIFICACIÓN-RG'!F27</f>
        <v xml:space="preserve">  </v>
      </c>
      <c r="C27" s="217"/>
      <c r="D27" s="189" t="str">
        <f t="shared" si="0"/>
        <v/>
      </c>
      <c r="E27" s="190" t="str">
        <f t="shared" si="1"/>
        <v/>
      </c>
      <c r="F27" s="32" t="str">
        <f t="shared" si="2"/>
        <v/>
      </c>
      <c r="G27" s="200"/>
      <c r="H27" s="192" t="str">
        <f t="shared" si="6"/>
        <v/>
      </c>
      <c r="I27" s="198" t="str">
        <f t="shared" si="3"/>
        <v/>
      </c>
      <c r="J27" s="200"/>
      <c r="K27" s="192" t="str">
        <f t="shared" si="4"/>
        <v/>
      </c>
      <c r="L27" s="198" t="str">
        <f t="shared" si="5"/>
        <v/>
      </c>
      <c r="M27" s="224" t="str">
        <f t="shared" si="8"/>
        <v/>
      </c>
      <c r="N27" s="225" t="str">
        <f t="shared" si="7"/>
        <v/>
      </c>
    </row>
    <row r="28" spans="1:14" ht="73.5" customHeight="1" thickBot="1" x14ac:dyDescent="0.25">
      <c r="A28" s="47">
        <f>'2 CONTEXTO E IDENTIFICACIÓN-RG'!A28</f>
        <v>0</v>
      </c>
      <c r="B28" s="215" t="str">
        <f>+'2 CONTEXTO E IDENTIFICACIÓN-RG'!F28</f>
        <v xml:space="preserve">  </v>
      </c>
      <c r="C28" s="218"/>
      <c r="D28" s="202" t="str">
        <f t="shared" si="0"/>
        <v/>
      </c>
      <c r="E28" s="191" t="str">
        <f t="shared" si="1"/>
        <v/>
      </c>
      <c r="F28" s="48" t="str">
        <f t="shared" si="2"/>
        <v/>
      </c>
      <c r="G28" s="201"/>
      <c r="H28" s="196" t="str">
        <f t="shared" si="6"/>
        <v/>
      </c>
      <c r="I28" s="199" t="str">
        <f t="shared" si="3"/>
        <v/>
      </c>
      <c r="J28" s="201"/>
      <c r="K28" s="196" t="str">
        <f t="shared" si="4"/>
        <v/>
      </c>
      <c r="L28" s="199" t="str">
        <f t="shared" si="5"/>
        <v/>
      </c>
      <c r="M28" s="226" t="str">
        <f t="shared" si="8"/>
        <v/>
      </c>
      <c r="N28" s="227" t="str">
        <f t="shared" si="7"/>
        <v/>
      </c>
    </row>
  </sheetData>
  <sheetProtection sheet="1" formatCells="0" formatColumns="0" formatRows="0" sort="0" autoFilter="0" pivotTables="0"/>
  <autoFilter ref="A8:N8" xr:uid="{00000000-0009-0000-0000-000003000000}"/>
  <dataConsolidate/>
  <mergeCells count="11">
    <mergeCell ref="V7:Y7"/>
    <mergeCell ref="P7:T7"/>
    <mergeCell ref="A1:A2"/>
    <mergeCell ref="B1:B2"/>
    <mergeCell ref="B4:D4"/>
    <mergeCell ref="B5:D5"/>
    <mergeCell ref="C7:F7"/>
    <mergeCell ref="G7:I7"/>
    <mergeCell ref="J7:L7"/>
    <mergeCell ref="M7:N7"/>
    <mergeCell ref="G6:N6"/>
  </mergeCells>
  <conditionalFormatting sqref="E9:E28 G9:G28">
    <cfRule type="cellIs" dxfId="459" priority="1" operator="equal">
      <formula>$T$9</formula>
    </cfRule>
    <cfRule type="cellIs" dxfId="458" priority="2" operator="equal">
      <formula>$T$10</formula>
    </cfRule>
    <cfRule type="cellIs" dxfId="457" priority="3" operator="equal">
      <formula>$T$11</formula>
    </cfRule>
    <cfRule type="cellIs" dxfId="456" priority="4" operator="equal">
      <formula>$T$12</formula>
    </cfRule>
    <cfRule type="cellIs" dxfId="455" priority="5" operator="equal">
      <formula>$T$13</formula>
    </cfRule>
  </conditionalFormatting>
  <conditionalFormatting sqref="F9:F28">
    <cfRule type="cellIs" dxfId="454" priority="159" operator="equal">
      <formula>$P$9</formula>
    </cfRule>
    <cfRule type="cellIs" dxfId="453" priority="160" operator="equal">
      <formula>$P$10</formula>
    </cfRule>
    <cfRule type="cellIs" dxfId="452" priority="161" operator="equal">
      <formula>$P$11</formula>
    </cfRule>
    <cfRule type="cellIs" dxfId="451" priority="162" operator="equal">
      <formula>$P$12</formula>
    </cfRule>
    <cfRule type="cellIs" dxfId="450" priority="163" operator="equal">
      <formula>$P$13</formula>
    </cfRule>
  </conditionalFormatting>
  <conditionalFormatting sqref="H9:H28">
    <cfRule type="cellIs" dxfId="449" priority="76" operator="equal">
      <formula>$W$9</formula>
    </cfRule>
    <cfRule type="cellIs" dxfId="448" priority="77" operator="equal">
      <formula>$W$10</formula>
    </cfRule>
    <cfRule type="cellIs" dxfId="447" priority="78" operator="equal">
      <formula>$W$11</formula>
    </cfRule>
    <cfRule type="cellIs" dxfId="446" priority="79" operator="equal">
      <formula>$W$12</formula>
    </cfRule>
    <cfRule type="cellIs" dxfId="445" priority="80" operator="equal">
      <formula>$W$13</formula>
    </cfRule>
  </conditionalFormatting>
  <conditionalFormatting sqref="I9:J28">
    <cfRule type="cellIs" dxfId="444" priority="81" operator="equal">
      <formula>$V$9</formula>
    </cfRule>
    <cfRule type="cellIs" dxfId="443" priority="82" operator="equal">
      <formula>$V$10</formula>
    </cfRule>
    <cfRule type="cellIs" dxfId="442" priority="83" operator="equal">
      <formula>$V$11</formula>
    </cfRule>
    <cfRule type="cellIs" dxfId="441" priority="84" operator="equal">
      <formula>$V$12</formula>
    </cfRule>
    <cfRule type="cellIs" dxfId="440" priority="85" operator="equal">
      <formula>$V$13</formula>
    </cfRule>
  </conditionalFormatting>
  <conditionalFormatting sqref="K9:K28">
    <cfRule type="cellIs" dxfId="439" priority="61" operator="equal">
      <formula>$W$9</formula>
    </cfRule>
    <cfRule type="cellIs" dxfId="438" priority="62" operator="equal">
      <formula>$W$10</formula>
    </cfRule>
    <cfRule type="cellIs" dxfId="437" priority="63" operator="equal">
      <formula>$W$11</formula>
    </cfRule>
    <cfRule type="cellIs" dxfId="436" priority="64" operator="equal">
      <formula>$W$12</formula>
    </cfRule>
    <cfRule type="cellIs" dxfId="435" priority="65" operator="equal">
      <formula>$W$13</formula>
    </cfRule>
  </conditionalFormatting>
  <conditionalFormatting sqref="L9:L28">
    <cfRule type="cellIs" dxfId="434" priority="96" operator="equal">
      <formula>$V$9</formula>
    </cfRule>
    <cfRule type="cellIs" dxfId="433" priority="97" operator="equal">
      <formula>$V$10</formula>
    </cfRule>
    <cfRule type="cellIs" dxfId="432" priority="98" operator="equal">
      <formula>$V$11</formula>
    </cfRule>
    <cfRule type="cellIs" dxfId="431" priority="99" operator="equal">
      <formula>$V$12</formula>
    </cfRule>
    <cfRule type="cellIs" dxfId="430" priority="100" operator="equal">
      <formula>$V$13</formula>
    </cfRule>
  </conditionalFormatting>
  <conditionalFormatting sqref="M9:M28">
    <cfRule type="cellIs" dxfId="429" priority="6" operator="equal">
      <formula>$W$9</formula>
    </cfRule>
    <cfRule type="cellIs" dxfId="428" priority="7" operator="equal">
      <formula>$W$10</formula>
    </cfRule>
    <cfRule type="cellIs" dxfId="427" priority="8" operator="equal">
      <formula>$W$11</formula>
    </cfRule>
    <cfRule type="cellIs" dxfId="426" priority="9" operator="equal">
      <formula>$W$12</formula>
    </cfRule>
    <cfRule type="cellIs" dxfId="425" priority="10" operator="equal">
      <formula>$W$13</formula>
    </cfRule>
  </conditionalFormatting>
  <conditionalFormatting sqref="N9:N28">
    <cfRule type="cellIs" dxfId="424" priority="31" operator="equal">
      <formula>$V$9</formula>
    </cfRule>
    <cfRule type="cellIs" dxfId="423" priority="32" operator="equal">
      <formula>$V$10</formula>
    </cfRule>
    <cfRule type="cellIs" dxfId="422" priority="33" operator="equal">
      <formula>$V$11</formula>
    </cfRule>
    <cfRule type="cellIs" dxfId="421" priority="34" operator="equal">
      <formula>$V$12</formula>
    </cfRule>
    <cfRule type="cellIs" dxfId="420" priority="35" operator="equal">
      <formula>$V$13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300-000000000000}"/>
    <dataValidation allowBlank="1" showInputMessage="1" showErrorMessage="1" prompt="Es la materialización del riesgo y las consecuencias de su aparición. Su escala es: 5 bajo impacto, 10 medio, 20 alto impacto._x000a_" sqref="IP8:JA8" xr:uid="{00000000-0002-0000-0300-000001000000}"/>
    <dataValidation type="list" allowBlank="1" showInputMessage="1" showErrorMessage="1" sqref="IU12:JA12 IP9:JA11" xr:uid="{00000000-0002-0000-0300-000002000000}">
      <formula1>#REF!</formula1>
    </dataValidation>
    <dataValidation type="list" allowBlank="1" showInputMessage="1" showErrorMessage="1" sqref="G9:G28" xr:uid="{00000000-0002-0000-0300-000003000000}">
      <formula1>Afectación_Económica</formula1>
    </dataValidation>
    <dataValidation type="list" allowBlank="1" showInputMessage="1" showErrorMessage="1" sqref="J9:J28" xr:uid="{00000000-0002-0000-03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 sqref="B1:B2"/>
    </sheetView>
  </sheetViews>
  <sheetFormatPr baseColWidth="10" defaultColWidth="14.33203125" defaultRowHeight="13" x14ac:dyDescent="0.2"/>
  <cols>
    <col min="1" max="1" width="12.83203125" style="87" customWidth="1"/>
    <col min="2" max="2" width="29.5" style="92" customWidth="1"/>
    <col min="3" max="3" width="16.5" style="87" customWidth="1"/>
    <col min="4" max="4" width="12.5" style="92" customWidth="1"/>
    <col min="5" max="5" width="14.5" style="92" customWidth="1"/>
    <col min="6" max="6" width="3.83203125" style="92" customWidth="1"/>
    <col min="7" max="7" width="7.5" style="92" customWidth="1"/>
    <col min="8" max="8" width="14" style="92" customWidth="1"/>
    <col min="9" max="9" width="13.83203125" style="92" customWidth="1"/>
    <col min="10" max="13" width="12.5" style="92" customWidth="1"/>
    <col min="14" max="14" width="3.83203125" style="92" customWidth="1"/>
    <col min="15" max="15" width="4.83203125" style="87" customWidth="1"/>
    <col min="16" max="16" width="6.5" style="87" customWidth="1"/>
    <col min="17" max="17" width="11" style="87" bestFit="1" customWidth="1"/>
    <col min="18" max="22" width="12" style="87" customWidth="1"/>
    <col min="23" max="27" width="11.5" style="87" customWidth="1"/>
    <col min="28" max="28" width="5.5" style="87" bestFit="1" customWidth="1"/>
    <col min="29" max="29" width="26.83203125" style="87" customWidth="1"/>
    <col min="30" max="34" width="22.83203125" style="92" customWidth="1"/>
    <col min="35" max="35" width="23.5" style="87" customWidth="1"/>
    <col min="36" max="263" width="11.5" style="87" customWidth="1"/>
    <col min="264" max="264" width="12.6640625" style="87" customWidth="1"/>
    <col min="265" max="265" width="47" style="87" customWidth="1"/>
    <col min="266" max="266" width="35" style="87" customWidth="1"/>
    <col min="267" max="16384" width="14.33203125" style="87"/>
  </cols>
  <sheetData>
    <row r="1" spans="1:36" s="75" customFormat="1" ht="36" customHeight="1" x14ac:dyDescent="0.15">
      <c r="A1" s="436"/>
      <c r="B1" s="442" t="str">
        <f>+'2 CONTEXTO E IDENTIFICACIÓN-RG'!B1</f>
        <v>MAPA DE RIESGOS</v>
      </c>
      <c r="C1" s="50" t="str">
        <f>+'2 CONTEXTO E IDENTIFICACIÓN-RG'!C1</f>
        <v>CÓDIGO:</v>
      </c>
      <c r="D1" s="74">
        <f>+'2 CONTEXTO E IDENTIFICACIÓN-RG'!D1</f>
        <v>0</v>
      </c>
      <c r="AD1" s="76"/>
      <c r="AE1" s="76"/>
      <c r="AF1" s="76"/>
      <c r="AG1" s="76"/>
      <c r="AH1" s="76"/>
    </row>
    <row r="2" spans="1:36" s="75" customFormat="1" ht="36" customHeight="1" x14ac:dyDescent="0.15">
      <c r="A2" s="436"/>
      <c r="B2" s="442"/>
      <c r="C2" s="50" t="str">
        <f>+'2 CONTEXTO E IDENTIFICACIÓN-RG'!C2</f>
        <v>VERSIÓN:</v>
      </c>
      <c r="D2" s="74">
        <f>+'2 CONTEXTO E IDENTIFICACIÓN-RG'!D2</f>
        <v>0</v>
      </c>
      <c r="E2" s="77"/>
      <c r="F2" s="77"/>
      <c r="G2" s="77"/>
      <c r="H2" s="9"/>
      <c r="I2" s="240" t="str">
        <f>+'2 CONTEXTO E IDENTIFICACIÓN-RG'!$G$4</f>
        <v>Elaboración o Actualización:</v>
      </c>
      <c r="J2" s="261" t="str">
        <f>+IF('2 CONTEXTO E IDENTIFICACIÓN-RG'!$H$4="","",'2 CONTEXTO E IDENTIFICACIÓN-RG'!$H$4)</f>
        <v/>
      </c>
      <c r="K2" s="20"/>
      <c r="L2" s="20"/>
      <c r="M2" s="78"/>
      <c r="N2" s="77"/>
      <c r="AD2" s="76"/>
      <c r="AE2" s="76"/>
      <c r="AF2" s="76"/>
      <c r="AG2" s="76"/>
      <c r="AH2" s="76"/>
    </row>
    <row r="3" spans="1:36" s="75" customFormat="1" ht="28" customHeight="1" x14ac:dyDescent="0.15">
      <c r="A3" s="79"/>
      <c r="B3" s="77"/>
      <c r="C3" s="52"/>
      <c r="D3" s="78"/>
      <c r="E3" s="77"/>
      <c r="F3" s="77"/>
      <c r="G3" s="77"/>
      <c r="I3" s="243" t="str">
        <f>+'2 CONTEXTO E IDENTIFICACIÓN-RG'!$D$5</f>
        <v>Vigencia del:</v>
      </c>
      <c r="J3" s="241" t="str">
        <f>+IF('2 CONTEXTO E IDENTIFICACIÓN-RG'!$F$5="","",'2 CONTEXTO E IDENTIFICACIÓN-RG'!$F$5)</f>
        <v/>
      </c>
      <c r="K3" s="242" t="s">
        <v>91</v>
      </c>
      <c r="L3" s="239" t="str">
        <f>+IF('2 CONTEXTO E IDENTIFICACIÓN-RG'!$H$5="","",'2 CONTEXTO E IDENTIFICACIÓN-RG'!$H$5)</f>
        <v/>
      </c>
      <c r="M3" s="78"/>
      <c r="N3" s="77"/>
      <c r="AD3" s="76"/>
      <c r="AE3" s="76"/>
      <c r="AF3" s="76"/>
      <c r="AG3" s="76"/>
      <c r="AH3" s="76"/>
    </row>
    <row r="4" spans="1:36" s="75" customFormat="1" ht="15" x14ac:dyDescent="0.15">
      <c r="A4" s="19" t="s">
        <v>139</v>
      </c>
      <c r="B4" s="426" t="str">
        <f>+IF('2 CONTEXTO E IDENTIFICACIÓN-RG'!$B$4="","",'2 CONTEXTO E IDENTIFICACIÓN-RG'!$B$4)</f>
        <v/>
      </c>
      <c r="C4" s="426"/>
      <c r="D4" s="426"/>
      <c r="AD4" s="76"/>
      <c r="AE4" s="76"/>
      <c r="AF4" s="76"/>
      <c r="AG4" s="76"/>
      <c r="AH4" s="76"/>
    </row>
    <row r="5" spans="1:36" s="75" customFormat="1" ht="16" thickBot="1" x14ac:dyDescent="0.2">
      <c r="A5" s="19" t="s">
        <v>137</v>
      </c>
      <c r="B5" s="426" t="str">
        <f>+IF('2 CONTEXTO E IDENTIFICACIÓN-RG'!$D$4="","",'2 CONTEXTO E IDENTIFICACIÓN-RG'!$D$4)</f>
        <v/>
      </c>
      <c r="C5" s="427"/>
      <c r="D5" s="427"/>
      <c r="AD5" s="76"/>
      <c r="AE5" s="76"/>
      <c r="AF5" s="76"/>
      <c r="AG5" s="76"/>
      <c r="AH5" s="76"/>
    </row>
    <row r="6" spans="1:36" s="75" customFormat="1" ht="15" thickBot="1" x14ac:dyDescent="0.2">
      <c r="A6" s="247"/>
      <c r="B6" s="246"/>
      <c r="C6" s="246"/>
      <c r="D6" s="78"/>
      <c r="G6" s="443" t="s">
        <v>13</v>
      </c>
      <c r="H6" s="444"/>
      <c r="I6" s="444"/>
      <c r="J6" s="444"/>
      <c r="K6" s="444"/>
      <c r="L6" s="444"/>
      <c r="M6" s="445"/>
      <c r="O6" s="80"/>
      <c r="P6" s="80"/>
      <c r="Q6" s="81"/>
      <c r="R6" s="434" t="s">
        <v>67</v>
      </c>
      <c r="S6" s="434"/>
      <c r="T6" s="434"/>
      <c r="U6" s="434"/>
      <c r="V6" s="435"/>
      <c r="AD6" s="76"/>
      <c r="AE6" s="76"/>
      <c r="AF6" s="76"/>
      <c r="AG6" s="76"/>
      <c r="AH6" s="76"/>
    </row>
    <row r="7" spans="1:36" x14ac:dyDescent="0.2">
      <c r="A7" s="82"/>
      <c r="B7" s="83"/>
      <c r="C7" s="437" t="s">
        <v>69</v>
      </c>
      <c r="D7" s="437"/>
      <c r="E7" s="437"/>
      <c r="F7" s="84"/>
      <c r="G7" s="85"/>
      <c r="H7" s="86"/>
      <c r="I7" s="434" t="s">
        <v>67</v>
      </c>
      <c r="J7" s="434"/>
      <c r="K7" s="434"/>
      <c r="L7" s="434"/>
      <c r="M7" s="435"/>
      <c r="N7" s="84"/>
      <c r="O7" s="88"/>
      <c r="P7" s="88"/>
      <c r="R7" s="89">
        <v>0.2</v>
      </c>
      <c r="S7" s="89">
        <v>0.4</v>
      </c>
      <c r="T7" s="89">
        <v>0.6</v>
      </c>
      <c r="U7" s="89">
        <v>0.8</v>
      </c>
      <c r="V7" s="90">
        <v>1</v>
      </c>
      <c r="W7" s="91"/>
      <c r="X7" s="91"/>
      <c r="Y7" s="91"/>
      <c r="Z7" s="91"/>
      <c r="AA7" s="91"/>
      <c r="AB7" s="91"/>
      <c r="AC7" s="91"/>
    </row>
    <row r="8" spans="1:36" ht="42" x14ac:dyDescent="0.15">
      <c r="A8" s="93" t="s">
        <v>0</v>
      </c>
      <c r="B8" s="94" t="s">
        <v>1</v>
      </c>
      <c r="C8" s="95" t="s">
        <v>2</v>
      </c>
      <c r="D8" s="95" t="s">
        <v>4</v>
      </c>
      <c r="E8" s="96" t="s">
        <v>104</v>
      </c>
      <c r="F8" s="84"/>
      <c r="G8" s="88"/>
      <c r="H8" s="97"/>
      <c r="I8" s="98" t="s">
        <v>45</v>
      </c>
      <c r="J8" s="98" t="s">
        <v>7</v>
      </c>
      <c r="K8" s="98" t="s">
        <v>5</v>
      </c>
      <c r="L8" s="98" t="s">
        <v>6</v>
      </c>
      <c r="M8" s="99" t="s">
        <v>53</v>
      </c>
      <c r="N8" s="84"/>
      <c r="O8" s="88"/>
      <c r="P8" s="88"/>
      <c r="Q8" s="100"/>
      <c r="R8" s="101" t="s">
        <v>45</v>
      </c>
      <c r="S8" s="101" t="s">
        <v>7</v>
      </c>
      <c r="T8" s="101" t="s">
        <v>5</v>
      </c>
      <c r="U8" s="101" t="s">
        <v>6</v>
      </c>
      <c r="V8" s="102" t="s">
        <v>53</v>
      </c>
      <c r="Y8" s="91"/>
      <c r="Z8" s="91"/>
      <c r="AA8" s="103"/>
      <c r="AB8" s="103"/>
      <c r="AC8" s="103"/>
      <c r="AD8" s="103"/>
      <c r="AE8" s="103"/>
      <c r="AF8" s="103"/>
      <c r="AG8" s="103"/>
      <c r="AH8" s="103"/>
      <c r="AI8" s="103"/>
      <c r="AJ8" s="103"/>
    </row>
    <row r="9" spans="1:36" ht="30.5" customHeight="1" x14ac:dyDescent="0.15">
      <c r="A9" s="104">
        <f>'2 CONTEXTO E IDENTIFICACIÓN-RG'!A9</f>
        <v>0</v>
      </c>
      <c r="B9" s="105">
        <f>+'2 CONTEXTO E IDENTIFICACIÓN-RG'!F9</f>
        <v>0</v>
      </c>
      <c r="C9" s="106" t="str">
        <f>+'3 PROBABIL E IMPACTO INHERENTE'!F9</f>
        <v/>
      </c>
      <c r="D9" s="106" t="str">
        <f>+'3 PROBABIL E IMPACTO INHERENTE'!N9</f>
        <v/>
      </c>
      <c r="E9" s="105" t="str">
        <f>+IF(C9=$Q$9,IF(D9=$R$8,$R$9,IF(D9=$S$8,$S$9,IF(D9=$T$8,$T$9,IF(D9=$U$8,$U$9,IF(D9=$V$8,$V$9))))),IF(C9=$Q$10,IF(D9=$R$8,$R$10,IF(D9=$S$8,$S$10,IF(D9=$T$8,$T$10,IF(D9=$U$8,$U$10,IF(D9=$V$8,$V$10))))),IF(C9=$Q$11,IF(D9=$R$8,$R$11,IF(D9=$S$8,$S$11,IF(D9=$T$8,$T$11,IF(D9=$U$8,$U$11,IF(D9=$V$8,$V$11))))),IF(C9=$Q$12,IF(D9=$R$8,$R$12,IF(D9=$S$8,$S$12,IF(D9=$T$8,$T$12,IF(D9=$U$8,$U$12,IF(D9=$V$8,$V$12))))),IF(C9=$Q$13,IF(D9=$R$8,$R$13,IF(D9=$S$8,$S$13,IF(D9=$T$8,$T$13,IF(D9=$U$8,$U$13,IF(D9=$V$8,$V$13))))),"")))))</f>
        <v/>
      </c>
      <c r="F9" s="107"/>
      <c r="G9" s="440" t="s">
        <v>34</v>
      </c>
      <c r="H9" s="98" t="s">
        <v>42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38" t="s">
        <v>34</v>
      </c>
      <c r="P9" s="110">
        <v>1</v>
      </c>
      <c r="Q9" s="101" t="s">
        <v>42</v>
      </c>
      <c r="R9" s="108" t="s">
        <v>65</v>
      </c>
      <c r="S9" s="108" t="s">
        <v>65</v>
      </c>
      <c r="T9" s="108" t="s">
        <v>65</v>
      </c>
      <c r="U9" s="108" t="s">
        <v>65</v>
      </c>
      <c r="V9" s="109" t="s">
        <v>64</v>
      </c>
      <c r="Y9" s="91"/>
      <c r="Z9" s="91"/>
      <c r="AA9" s="103"/>
      <c r="AB9" s="103"/>
      <c r="AC9" s="103"/>
      <c r="AD9" s="111"/>
      <c r="AE9" s="111"/>
      <c r="AF9" s="111"/>
      <c r="AG9" s="111"/>
      <c r="AH9" s="111"/>
      <c r="AI9" s="103"/>
      <c r="AJ9" s="103"/>
    </row>
    <row r="10" spans="1:36" ht="30.5" customHeight="1" x14ac:dyDescent="0.15">
      <c r="A10" s="104">
        <f>'2 CONTEXTO E IDENTIFICACIÓN-RG'!A10</f>
        <v>0</v>
      </c>
      <c r="B10" s="105">
        <f>+'2 CONTEXTO E IDENTIFICACIÓN-RG'!F10</f>
        <v>0</v>
      </c>
      <c r="C10" s="106" t="str">
        <f>+'3 PROBABIL E IMPACTO INHERENTE'!F10</f>
        <v/>
      </c>
      <c r="D10" s="106" t="str">
        <f>+'3 PROBABIL E IMPACTO INHERENTE'!N10</f>
        <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
      </c>
      <c r="F10" s="107"/>
      <c r="G10" s="440"/>
      <c r="H10" s="98" t="s">
        <v>41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38"/>
      <c r="P10" s="110">
        <v>0.8</v>
      </c>
      <c r="Q10" s="101" t="s">
        <v>41</v>
      </c>
      <c r="R10" s="112" t="s">
        <v>5</v>
      </c>
      <c r="S10" s="112" t="s">
        <v>5</v>
      </c>
      <c r="T10" s="108" t="s">
        <v>65</v>
      </c>
      <c r="U10" s="108" t="s">
        <v>65</v>
      </c>
      <c r="V10" s="109" t="s">
        <v>64</v>
      </c>
      <c r="Y10" s="91"/>
      <c r="Z10" s="91"/>
      <c r="AA10" s="103"/>
      <c r="AB10" s="113"/>
      <c r="AC10" s="114"/>
      <c r="AD10" s="111"/>
      <c r="AE10" s="111"/>
      <c r="AF10" s="111"/>
      <c r="AG10" s="111"/>
      <c r="AH10" s="111"/>
      <c r="AI10" s="103"/>
      <c r="AJ10" s="103"/>
    </row>
    <row r="11" spans="1:36" ht="30.5" customHeight="1" x14ac:dyDescent="0.15">
      <c r="A11" s="104">
        <f>'2 CONTEXTO E IDENTIFICACIÓN-RG'!A11</f>
        <v>0</v>
      </c>
      <c r="B11" s="105">
        <f>+'2 CONTEXTO E IDENTIFICACIÓN-RG'!F11</f>
        <v>0</v>
      </c>
      <c r="C11" s="106" t="str">
        <f>+'3 PROBABIL E IMPACTO INHERENTE'!F11</f>
        <v/>
      </c>
      <c r="D11" s="106" t="str">
        <f>+'3 PROBABIL E IMPACTO INHERENTE'!N11</f>
        <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
      </c>
      <c r="F11" s="107"/>
      <c r="G11" s="440"/>
      <c r="H11" s="98" t="s">
        <v>39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38"/>
      <c r="P11" s="110">
        <v>0.6</v>
      </c>
      <c r="Q11" s="101" t="s">
        <v>39</v>
      </c>
      <c r="R11" s="112" t="s">
        <v>5</v>
      </c>
      <c r="S11" s="112" t="s">
        <v>5</v>
      </c>
      <c r="T11" s="112" t="s">
        <v>5</v>
      </c>
      <c r="U11" s="108" t="s">
        <v>65</v>
      </c>
      <c r="V11" s="109" t="s">
        <v>64</v>
      </c>
      <c r="Y11" s="91"/>
      <c r="Z11" s="91"/>
      <c r="AA11" s="103"/>
      <c r="AB11" s="113"/>
      <c r="AC11" s="114"/>
      <c r="AD11" s="111"/>
      <c r="AE11" s="111"/>
      <c r="AF11" s="111"/>
      <c r="AG11" s="111"/>
      <c r="AH11" s="115"/>
      <c r="AI11" s="103"/>
      <c r="AJ11" s="103"/>
    </row>
    <row r="12" spans="1:36" ht="30.5" customHeight="1" x14ac:dyDescent="0.15">
      <c r="A12" s="104">
        <f>'2 CONTEXTO E IDENTIFICACIÓN-RG'!A12</f>
        <v>0</v>
      </c>
      <c r="B12" s="105" t="str">
        <f>+'2 CONTEXTO E IDENTIFICACIÓN-RG'!F12</f>
        <v xml:space="preserve">  </v>
      </c>
      <c r="C12" s="106" t="str">
        <f>+'3 PROBABIL E IMPACTO INHERENTE'!F12</f>
        <v/>
      </c>
      <c r="D12" s="106" t="str">
        <f>+'3 PROBABIL E IMPACTO INHERENTE'!N12</f>
        <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
      </c>
      <c r="F12" s="107"/>
      <c r="G12" s="440"/>
      <c r="H12" s="98" t="s">
        <v>37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38"/>
      <c r="P12" s="110">
        <v>0.4</v>
      </c>
      <c r="Q12" s="101" t="s">
        <v>37</v>
      </c>
      <c r="R12" s="116" t="s">
        <v>66</v>
      </c>
      <c r="S12" s="112" t="s">
        <v>5</v>
      </c>
      <c r="T12" s="112" t="s">
        <v>5</v>
      </c>
      <c r="U12" s="108" t="s">
        <v>65</v>
      </c>
      <c r="V12" s="109" t="s">
        <v>64</v>
      </c>
      <c r="Y12" s="91"/>
      <c r="Z12" s="91"/>
      <c r="AA12" s="103"/>
      <c r="AB12" s="113"/>
      <c r="AC12" s="114"/>
      <c r="AD12" s="111"/>
      <c r="AE12" s="111"/>
      <c r="AF12" s="111"/>
      <c r="AG12" s="115"/>
      <c r="AH12" s="111"/>
      <c r="AI12" s="103"/>
      <c r="AJ12" s="103"/>
    </row>
    <row r="13" spans="1:36" ht="30.5" customHeight="1" thickBot="1" x14ac:dyDescent="0.2">
      <c r="A13" s="104">
        <f>'2 CONTEXTO E IDENTIFICACIÓN-RG'!A13</f>
        <v>0</v>
      </c>
      <c r="B13" s="105" t="str">
        <f>+'2 CONTEXTO E IDENTIFICACIÓN-RG'!F13</f>
        <v xml:space="preserve">  </v>
      </c>
      <c r="C13" s="106" t="str">
        <f>+'3 PROBABIL E IMPACTO INHERENTE'!F13</f>
        <v/>
      </c>
      <c r="D13" s="106" t="str">
        <f>+'3 PROBABIL E IMPACTO INHERENTE'!N13</f>
        <v/>
      </c>
      <c r="E13" s="105" t="str">
        <f t="shared" si="0"/>
        <v/>
      </c>
      <c r="F13" s="107"/>
      <c r="G13" s="441"/>
      <c r="H13" s="117" t="s">
        <v>35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39"/>
      <c r="P13" s="122">
        <v>0.2</v>
      </c>
      <c r="Q13" s="123" t="s">
        <v>35</v>
      </c>
      <c r="R13" s="118" t="s">
        <v>66</v>
      </c>
      <c r="S13" s="118" t="s">
        <v>66</v>
      </c>
      <c r="T13" s="119" t="s">
        <v>5</v>
      </c>
      <c r="U13" s="120" t="s">
        <v>65</v>
      </c>
      <c r="V13" s="121" t="s">
        <v>64</v>
      </c>
      <c r="Y13" s="91"/>
      <c r="Z13" s="91"/>
      <c r="AA13" s="103"/>
      <c r="AB13" s="113"/>
      <c r="AC13" s="114"/>
      <c r="AD13" s="111"/>
      <c r="AE13" s="111"/>
      <c r="AF13" s="111"/>
      <c r="AG13" s="124"/>
      <c r="AH13" s="111"/>
      <c r="AI13" s="103"/>
      <c r="AJ13" s="103"/>
    </row>
    <row r="14" spans="1:36" ht="30.5" customHeight="1" x14ac:dyDescent="0.15">
      <c r="A14" s="104">
        <f>'2 CONTEXTO E IDENTIFICACIÓN-RG'!A14</f>
        <v>0</v>
      </c>
      <c r="B14" s="105" t="str">
        <f>+'2 CONTEXTO E IDENTIFICACIÓN-RG'!F14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5" customHeight="1" x14ac:dyDescent="0.15">
      <c r="A15" s="104">
        <f>'2 CONTEXTO E IDENTIFICACIÓN-RG'!A15</f>
        <v>0</v>
      </c>
      <c r="B15" s="105" t="str">
        <f>+'2 CONTEXTO E IDENTIFICACIÓN-RG'!F15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68</v>
      </c>
      <c r="T15" s="91"/>
      <c r="U15" s="91"/>
      <c r="V15" s="91"/>
      <c r="W15" s="91"/>
      <c r="X15" s="91"/>
      <c r="Y15" s="91"/>
      <c r="Z15" s="91"/>
      <c r="AA15" s="103"/>
      <c r="AB15" s="113"/>
      <c r="AC15" s="103"/>
      <c r="AD15" s="114"/>
      <c r="AE15" s="114"/>
      <c r="AF15" s="114"/>
      <c r="AG15" s="114"/>
      <c r="AH15" s="114"/>
      <c r="AI15" s="103"/>
      <c r="AJ15" s="103"/>
    </row>
    <row r="16" spans="1:36" ht="30.5" customHeight="1" x14ac:dyDescent="0.15">
      <c r="A16" s="104">
        <f>'2 CONTEXTO E IDENTIFICACIÓN-RG'!A16</f>
        <v>0</v>
      </c>
      <c r="B16" s="105" t="str">
        <f>+'2 CONTEXTO E IDENTIFICACIÓN-RG'!F16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64</v>
      </c>
      <c r="T16" s="91"/>
      <c r="U16" s="91"/>
      <c r="V16" s="91"/>
      <c r="W16" s="91"/>
      <c r="X16" s="91"/>
      <c r="Y16" s="91"/>
      <c r="Z16" s="91"/>
      <c r="AA16" s="103"/>
      <c r="AB16" s="103"/>
      <c r="AC16" s="103"/>
      <c r="AD16" s="111"/>
      <c r="AE16" s="111"/>
      <c r="AF16" s="111"/>
      <c r="AG16" s="111"/>
      <c r="AH16" s="111"/>
      <c r="AI16" s="103"/>
      <c r="AJ16" s="103"/>
    </row>
    <row r="17" spans="1:36" ht="30.5" customHeight="1" x14ac:dyDescent="0.15">
      <c r="A17" s="104">
        <f>'2 CONTEXTO E IDENTIFICACIÓN-RG'!A17</f>
        <v>0</v>
      </c>
      <c r="B17" s="105" t="str">
        <f>+'2 CONTEXTO E IDENTIFICACIÓN-RG'!F17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65</v>
      </c>
      <c r="S17" s="91"/>
      <c r="T17" s="91"/>
      <c r="U17" s="91"/>
      <c r="V17" s="91"/>
      <c r="W17" s="91"/>
      <c r="X17" s="91"/>
      <c r="Y17" s="91"/>
      <c r="Z17" s="91"/>
      <c r="AA17" s="103"/>
      <c r="AB17" s="103"/>
      <c r="AC17" s="103"/>
      <c r="AD17" s="111"/>
      <c r="AE17" s="111"/>
      <c r="AF17" s="111"/>
      <c r="AG17" s="111"/>
      <c r="AH17" s="111"/>
      <c r="AI17" s="103"/>
      <c r="AJ17" s="103"/>
    </row>
    <row r="18" spans="1:36" ht="30.5" customHeight="1" x14ac:dyDescent="0.15">
      <c r="A18" s="104">
        <f>'2 CONTEXTO E IDENTIFICACIÓN-RG'!A18</f>
        <v>0</v>
      </c>
      <c r="B18" s="105" t="str">
        <f>+'2 CONTEXTO E IDENTIFICACIÓN-RG'!F18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5" customHeight="1" x14ac:dyDescent="0.15">
      <c r="A19" s="104">
        <f>'2 CONTEXTO E IDENTIFICACIÓN-RG'!A19</f>
        <v>0</v>
      </c>
      <c r="B19" s="105" t="str">
        <f>+'2 CONTEXTO E IDENTIFICACIÓN-RG'!F19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66</v>
      </c>
      <c r="Y19" s="126"/>
      <c r="Z19" s="126"/>
      <c r="AA19" s="103"/>
      <c r="AB19" s="103"/>
      <c r="AC19" s="103"/>
      <c r="AD19" s="111"/>
      <c r="AE19" s="111"/>
      <c r="AF19" s="111"/>
      <c r="AG19" s="111"/>
      <c r="AH19" s="111"/>
      <c r="AI19" s="103"/>
      <c r="AJ19" s="103"/>
    </row>
    <row r="20" spans="1:36" ht="30.5" customHeight="1" x14ac:dyDescent="0.15">
      <c r="A20" s="104">
        <f>'2 CONTEXTO E IDENTIFICACIÓN-RG'!A20</f>
        <v>0</v>
      </c>
      <c r="B20" s="105" t="str">
        <f>+'2 CONTEXTO E IDENTIFICACIÓN-RG'!F20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5" customHeight="1" x14ac:dyDescent="0.15">
      <c r="A21" s="104">
        <f>'2 CONTEXTO E IDENTIFICACIÓN-RG'!A21</f>
        <v>0</v>
      </c>
      <c r="B21" s="105" t="str">
        <f>+'2 CONTEXTO E IDENTIFICACIÓN-RG'!F21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5" customHeight="1" x14ac:dyDescent="0.15">
      <c r="A22" s="104">
        <f>'2 CONTEXTO E IDENTIFICACIÓN-RG'!A22</f>
        <v>0</v>
      </c>
      <c r="B22" s="105" t="str">
        <f>+'2 CONTEXTO E IDENTIFICACIÓN-RG'!F22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5" customHeight="1" x14ac:dyDescent="0.15">
      <c r="A23" s="104">
        <f>'2 CONTEXTO E IDENTIFICACIÓN-RG'!A23</f>
        <v>0</v>
      </c>
      <c r="B23" s="105" t="str">
        <f>+'2 CONTEXTO E IDENTIFICACIÓN-RG'!F23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5" customHeight="1" x14ac:dyDescent="0.15">
      <c r="A24" s="104">
        <f>'2 CONTEXTO E IDENTIFICACIÓN-RG'!A24</f>
        <v>0</v>
      </c>
      <c r="B24" s="105" t="str">
        <f>+'2 CONTEXTO E IDENTIFICACIÓN-RG'!F24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5" customHeight="1" x14ac:dyDescent="0.2">
      <c r="A25" s="104">
        <f>'2 CONTEXTO E IDENTIFICACIÓN-RG'!A25</f>
        <v>0</v>
      </c>
      <c r="B25" s="105" t="str">
        <f>+'2 CONTEXTO E IDENTIFICACIÓN-RG'!F25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5" customHeight="1" x14ac:dyDescent="0.2">
      <c r="A26" s="104">
        <f>'2 CONTEXTO E IDENTIFICACIÓN-RG'!A26</f>
        <v>0</v>
      </c>
      <c r="B26" s="105" t="str">
        <f>+'2 CONTEXTO E IDENTIFICACIÓN-RG'!F26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5" customHeight="1" x14ac:dyDescent="0.2">
      <c r="A27" s="104">
        <f>'2 CONTEXTO E IDENTIFICACIÓN-RG'!A27</f>
        <v>0</v>
      </c>
      <c r="B27" s="105" t="str">
        <f>+'2 CONTEXTO E IDENTIFICACIÓN-RG'!F27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5" customHeight="1" x14ac:dyDescent="0.2">
      <c r="A28" s="104">
        <f>'2 CONTEXTO E IDENTIFICACIÓN-RG'!A28</f>
        <v>0</v>
      </c>
      <c r="B28" s="105" t="str">
        <f>+'2 CONTEXTO E IDENTIFICACIÓN-RG'!F28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5" customHeight="1" x14ac:dyDescent="0.2">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
      <c r="Y33" s="92"/>
      <c r="Z33" s="92"/>
      <c r="AA33" s="92"/>
      <c r="AB33" s="92"/>
      <c r="AC33" s="92"/>
    </row>
    <row r="34" spans="25:29" s="87" customFormat="1" ht="19.5" customHeight="1" x14ac:dyDescent="0.2">
      <c r="Y34" s="92"/>
      <c r="Z34" s="92"/>
      <c r="AA34" s="92"/>
      <c r="AB34" s="92"/>
      <c r="AC34" s="92"/>
    </row>
    <row r="35" spans="25:29" s="87" customFormat="1" ht="19.5" customHeight="1" x14ac:dyDescent="0.2">
      <c r="Y35" s="92"/>
      <c r="Z35" s="92"/>
      <c r="AA35" s="92"/>
      <c r="AB35" s="92"/>
      <c r="AC35" s="92"/>
    </row>
  </sheetData>
  <sheetProtection sheet="1" formatCells="0" formatColumns="0" formatRows="0" sort="0" autoFilter="0" pivotTables="0"/>
  <autoFilter ref="A8:AJ8"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419" priority="6" operator="equal">
      <formula>$Q$13</formula>
    </cfRule>
    <cfRule type="cellIs" dxfId="418" priority="7" operator="equal">
      <formula>$Q$12</formula>
    </cfRule>
    <cfRule type="cellIs" dxfId="417" priority="8" operator="equal">
      <formula>$Q$11</formula>
    </cfRule>
    <cfRule type="cellIs" dxfId="416" priority="9" operator="equal">
      <formula>$Q$10</formula>
    </cfRule>
    <cfRule type="cellIs" dxfId="415" priority="10" operator="equal">
      <formula>$Q$9</formula>
    </cfRule>
  </conditionalFormatting>
  <conditionalFormatting sqref="D9:D28">
    <cfRule type="cellIs" dxfId="414" priority="1" operator="equal">
      <formula>$R$8</formula>
    </cfRule>
    <cfRule type="cellIs" dxfId="413" priority="2" operator="equal">
      <formula>$S$8</formula>
    </cfRule>
    <cfRule type="cellIs" dxfId="412" priority="3" operator="equal">
      <formula>$T$8</formula>
    </cfRule>
    <cfRule type="cellIs" dxfId="411" priority="4" operator="equal">
      <formula>$U$8</formula>
    </cfRule>
    <cfRule type="cellIs" dxfId="410" priority="5" operator="equal">
      <formula>$V$8</formula>
    </cfRule>
  </conditionalFormatting>
  <conditionalFormatting sqref="E9:E28">
    <cfRule type="cellIs" dxfId="409" priority="102" operator="equal">
      <formula>$R$16</formula>
    </cfRule>
    <cfRule type="cellIs" dxfId="408" priority="103" operator="equal">
      <formula>$R$17</formula>
    </cfRule>
    <cfRule type="cellIs" dxfId="407" priority="104" operator="equal">
      <formula>$R$18</formula>
    </cfRule>
    <cfRule type="cellIs" dxfId="406" priority="105" operator="equal">
      <formula>$R$19</formula>
    </cfRule>
  </conditionalFormatting>
  <dataValidations disablePrompts="1" count="3">
    <dataValidation type="list" allowBlank="1" showInputMessage="1" showErrorMessage="1" sqref="JB9:JH16"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400-000001000000}"/>
    <dataValidation allowBlank="1" showInputMessage="1" showErrorMessage="1" prompt="Es la materialización del riesgo y las consecuencias de su aparición. Su escala es: 5 bajo impacto, 10 medio, 20 alto impacto._x000a_" sqref="JB8:JH8" xr:uid="{00000000-0002-0000-04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Z87"/>
  <sheetViews>
    <sheetView showGridLines="0" view="pageBreakPreview" zoomScale="55" zoomScaleNormal="10" zoomScaleSheetLayoutView="55" workbookViewId="0">
      <pane xSplit="1" ySplit="7" topLeftCell="B8" activePane="bottomRight" state="frozen"/>
      <selection pane="topRight" activeCell="B1" sqref="B1"/>
      <selection pane="bottomLeft" activeCell="A7" sqref="A7"/>
      <selection pane="bottomRight" activeCell="M12" sqref="M12"/>
    </sheetView>
  </sheetViews>
  <sheetFormatPr baseColWidth="10" defaultColWidth="11.5" defaultRowHeight="14" x14ac:dyDescent="0.2"/>
  <cols>
    <col min="1" max="1" width="14.83203125" style="55" customWidth="1"/>
    <col min="2" max="2" width="24.6640625" style="55" customWidth="1"/>
    <col min="3" max="3" width="15.5" style="55" customWidth="1"/>
    <col min="4" max="4" width="11.5" style="55" customWidth="1"/>
    <col min="5" max="5" width="10.1640625" style="55" customWidth="1"/>
    <col min="6" max="6" width="17.5" style="55" customWidth="1"/>
    <col min="7" max="8" width="21.83203125" style="55" customWidth="1"/>
    <col min="9" max="9" width="25.83203125" style="55" customWidth="1"/>
    <col min="10" max="10" width="15.5" style="55" customWidth="1"/>
    <col min="11" max="12" width="12.1640625" style="67" customWidth="1"/>
    <col min="13" max="13" width="17.5" style="55" customWidth="1"/>
    <col min="14" max="14" width="12.1640625" style="67" customWidth="1"/>
    <col min="15" max="15" width="14.1640625" style="67" customWidth="1"/>
    <col min="16" max="16" width="12.1640625" style="67" customWidth="1"/>
    <col min="17" max="17" width="13" style="67" customWidth="1"/>
    <col min="18" max="19" width="13.5" style="335" customWidth="1"/>
    <col min="20" max="20" width="12.6640625" style="335" customWidth="1"/>
    <col min="21" max="22" width="14.5" style="164" customWidth="1"/>
    <col min="23" max="23" width="11.5" style="55"/>
    <col min="24" max="24" width="21.6640625" style="10" customWidth="1"/>
    <col min="25" max="25" width="7.5" style="10" bestFit="1" customWidth="1"/>
    <col min="26" max="26" width="8.5" style="10" bestFit="1" customWidth="1"/>
    <col min="27" max="16384" width="11.5" style="55"/>
  </cols>
  <sheetData>
    <row r="1" spans="1:26" s="51" customFormat="1" ht="45" customHeight="1" x14ac:dyDescent="0.15">
      <c r="A1" s="424"/>
      <c r="B1" s="457" t="str">
        <f>+'2 CONTEXTO E IDENTIFICACIÓN-RG'!B1</f>
        <v>MAPA DE RIESGOS</v>
      </c>
      <c r="C1" s="50" t="str">
        <f>+'2 CONTEXTO E IDENTIFICACIÓN-RG'!C1</f>
        <v>CÓDIGO:</v>
      </c>
      <c r="D1" s="50">
        <f>+'2 CONTEXTO E IDENTIFICACIÓN-RG'!D1</f>
        <v>0</v>
      </c>
      <c r="F1" s="9"/>
      <c r="G1" s="240" t="str">
        <f>+'2 CONTEXTO E IDENTIFICACIÓN-RG'!$G$4</f>
        <v>Elaboración o Actualización:</v>
      </c>
      <c r="H1" s="261" t="str">
        <f>+IF('2 CONTEXTO E IDENTIFICACIÓN-RG'!$H$4="","",'2 CONTEXTO E IDENTIFICACIÓN-RG'!$H$4)</f>
        <v/>
      </c>
      <c r="I1" s="20"/>
      <c r="J1" s="20"/>
      <c r="K1" s="20"/>
      <c r="L1" s="54"/>
      <c r="M1" s="53"/>
      <c r="N1" s="54"/>
      <c r="O1" s="54"/>
      <c r="P1" s="54"/>
      <c r="Q1" s="54"/>
      <c r="R1" s="327"/>
      <c r="S1" s="54"/>
      <c r="T1" s="54"/>
      <c r="U1" s="164"/>
      <c r="V1" s="164"/>
      <c r="W1" s="55"/>
      <c r="X1" s="10"/>
      <c r="Y1" s="10"/>
      <c r="Z1" s="10"/>
    </row>
    <row r="2" spans="1:26" s="51" customFormat="1" ht="45" customHeight="1" x14ac:dyDescent="0.15">
      <c r="A2" s="424"/>
      <c r="B2" s="458"/>
      <c r="C2" s="50" t="str">
        <f>+'2 CONTEXTO E IDENTIFICACIÓN-RG'!C2</f>
        <v>VERSIÓN:</v>
      </c>
      <c r="D2" s="50">
        <f>+'2 CONTEXTO E IDENTIFICACIÓN-RG'!D2</f>
        <v>0</v>
      </c>
      <c r="G2" s="243" t="str">
        <f>+'2 CONTEXTO E IDENTIFICACIÓN-RG'!$D$5</f>
        <v>Vigencia del:</v>
      </c>
      <c r="H2" s="241" t="str">
        <f>+IF('2 CONTEXTO E IDENTIFICACIÓN-RG'!$F$5="","",'2 CONTEXTO E IDENTIFICACIÓN-RG'!$F$5)</f>
        <v/>
      </c>
      <c r="I2" s="242" t="s">
        <v>91</v>
      </c>
      <c r="J2" s="239" t="str">
        <f>+IF('2 CONTEXTO E IDENTIFICACIÓN-RG'!$H$5="","",'2 CONTEXTO E IDENTIFICACIÓN-RG'!$H$5)</f>
        <v/>
      </c>
      <c r="L2" s="57"/>
      <c r="M2" s="56"/>
      <c r="N2" s="57"/>
      <c r="O2" s="57"/>
      <c r="P2" s="57"/>
      <c r="Q2" s="57"/>
      <c r="R2" s="327"/>
      <c r="S2" s="54"/>
      <c r="T2" s="330"/>
      <c r="U2" s="164"/>
      <c r="V2" s="326"/>
      <c r="W2" s="55"/>
      <c r="X2" s="9"/>
      <c r="Y2" s="9"/>
      <c r="Z2" s="9"/>
    </row>
    <row r="3" spans="1:26" s="51" customFormat="1" ht="16" thickBot="1" x14ac:dyDescent="0.2">
      <c r="A3" s="19" t="s">
        <v>139</v>
      </c>
      <c r="B3" s="426" t="str">
        <f>+IF('2 CONTEXTO E IDENTIFICACIÓN-RG'!$B$4="","",'2 CONTEXTO E IDENTIFICACIÓN-RG'!$B$4)</f>
        <v/>
      </c>
      <c r="C3" s="426"/>
      <c r="D3" s="426"/>
      <c r="E3" s="58"/>
      <c r="G3" s="58"/>
      <c r="H3" s="58"/>
      <c r="I3" s="58"/>
      <c r="J3" s="58"/>
      <c r="K3" s="59"/>
      <c r="L3" s="59"/>
      <c r="M3" s="58"/>
      <c r="N3" s="59"/>
      <c r="O3" s="59"/>
      <c r="P3" s="59"/>
      <c r="Q3" s="59"/>
      <c r="R3" s="331"/>
      <c r="S3" s="331"/>
      <c r="T3" s="331"/>
      <c r="U3" s="164"/>
      <c r="V3" s="164"/>
      <c r="W3" s="55"/>
      <c r="X3" s="9"/>
      <c r="Y3" s="9"/>
      <c r="Z3" s="9"/>
    </row>
    <row r="4" spans="1:26" s="61" customFormat="1" ht="16.5" customHeight="1" x14ac:dyDescent="0.2">
      <c r="A4" s="19" t="s">
        <v>137</v>
      </c>
      <c r="B4" s="426" t="str">
        <f>+IF('2 CONTEXTO E IDENTIFICACIÓN-RG'!$D$4="","",'2 CONTEXTO E IDENTIFICACIÓN-RG'!$D$4)</f>
        <v/>
      </c>
      <c r="C4" s="427"/>
      <c r="D4" s="427"/>
      <c r="E4" s="60" t="s">
        <v>24</v>
      </c>
      <c r="F4" s="56" t="s">
        <v>25</v>
      </c>
      <c r="G4" s="60"/>
      <c r="H4" s="60"/>
      <c r="I4" s="60"/>
      <c r="R4" s="454" t="s">
        <v>181</v>
      </c>
      <c r="S4" s="454" t="s">
        <v>182</v>
      </c>
      <c r="T4" s="454" t="s">
        <v>183</v>
      </c>
      <c r="U4" s="164"/>
      <c r="V4" s="164"/>
      <c r="W4" s="55"/>
      <c r="X4" s="417" t="s">
        <v>251</v>
      </c>
      <c r="Y4" s="418"/>
      <c r="Z4" s="419"/>
    </row>
    <row r="5" spans="1:26" s="61" customFormat="1" ht="16.5" customHeight="1" x14ac:dyDescent="0.2">
      <c r="A5" s="247"/>
      <c r="B5" s="246"/>
      <c r="C5" s="246"/>
      <c r="D5" s="164"/>
      <c r="E5" s="60"/>
      <c r="F5" s="60"/>
      <c r="G5" s="60"/>
      <c r="H5" s="60"/>
      <c r="I5" s="60"/>
      <c r="J5" s="460" t="s">
        <v>90</v>
      </c>
      <c r="K5" s="460"/>
      <c r="L5" s="460"/>
      <c r="M5" s="460"/>
      <c r="N5" s="460"/>
      <c r="O5" s="460"/>
      <c r="P5" s="460"/>
      <c r="Q5" s="460"/>
      <c r="R5" s="455"/>
      <c r="S5" s="455"/>
      <c r="T5" s="455"/>
      <c r="U5" s="164"/>
      <c r="V5" s="164"/>
      <c r="W5" s="55"/>
      <c r="X5" s="28" t="s">
        <v>32</v>
      </c>
      <c r="Y5" s="29" t="s">
        <v>252</v>
      </c>
      <c r="Z5" s="30" t="s">
        <v>253</v>
      </c>
    </row>
    <row r="6" spans="1:26" ht="29.25" customHeight="1" x14ac:dyDescent="0.2">
      <c r="A6" s="446" t="s">
        <v>177</v>
      </c>
      <c r="B6" s="446" t="s">
        <v>176</v>
      </c>
      <c r="C6" s="446" t="s">
        <v>95</v>
      </c>
      <c r="D6" s="446" t="s">
        <v>96</v>
      </c>
      <c r="E6" s="461" t="s">
        <v>92</v>
      </c>
      <c r="F6" s="466" t="s">
        <v>155</v>
      </c>
      <c r="G6" s="467"/>
      <c r="H6" s="461"/>
      <c r="I6" s="205"/>
      <c r="J6" s="463" t="s">
        <v>85</v>
      </c>
      <c r="K6" s="464"/>
      <c r="L6" s="464"/>
      <c r="M6" s="464"/>
      <c r="N6" s="465"/>
      <c r="O6" s="463" t="s">
        <v>89</v>
      </c>
      <c r="P6" s="464"/>
      <c r="Q6" s="465"/>
      <c r="R6" s="456"/>
      <c r="S6" s="456"/>
      <c r="T6" s="456"/>
      <c r="X6" s="33" t="s">
        <v>35</v>
      </c>
      <c r="Y6" s="36">
        <v>0.01</v>
      </c>
      <c r="Z6" s="35">
        <v>0.2</v>
      </c>
    </row>
    <row r="7" spans="1:26" s="49" customFormat="1" ht="76" thickBot="1" x14ac:dyDescent="0.25">
      <c r="A7" s="459"/>
      <c r="B7" s="459"/>
      <c r="C7" s="447"/>
      <c r="D7" s="447"/>
      <c r="E7" s="462"/>
      <c r="F7" s="62" t="s">
        <v>254</v>
      </c>
      <c r="G7" s="163" t="s">
        <v>156</v>
      </c>
      <c r="H7" s="163" t="s">
        <v>157</v>
      </c>
      <c r="I7" s="163" t="s">
        <v>248</v>
      </c>
      <c r="J7" s="62" t="s">
        <v>70</v>
      </c>
      <c r="K7" s="63" t="s">
        <v>71</v>
      </c>
      <c r="L7" s="63" t="s">
        <v>94</v>
      </c>
      <c r="M7" s="62" t="s">
        <v>72</v>
      </c>
      <c r="N7" s="63" t="s">
        <v>73</v>
      </c>
      <c r="O7" s="63" t="s">
        <v>77</v>
      </c>
      <c r="P7" s="63" t="s">
        <v>3</v>
      </c>
      <c r="Q7" s="63" t="s">
        <v>82</v>
      </c>
      <c r="R7" s="63" t="s">
        <v>93</v>
      </c>
      <c r="S7" s="63" t="s">
        <v>97</v>
      </c>
      <c r="T7" s="320" t="s">
        <v>10</v>
      </c>
      <c r="U7" s="63" t="s">
        <v>249</v>
      </c>
      <c r="V7" s="63" t="s">
        <v>250</v>
      </c>
      <c r="X7" s="38" t="s">
        <v>37</v>
      </c>
      <c r="Y7" s="36">
        <v>0.21</v>
      </c>
      <c r="Z7" s="35">
        <v>0.4</v>
      </c>
    </row>
    <row r="8" spans="1:26" ht="29.5" customHeight="1" x14ac:dyDescent="0.2">
      <c r="A8" s="468">
        <f>'2 CONTEXTO E IDENTIFICACIÓN-RG'!A9</f>
        <v>0</v>
      </c>
      <c r="B8" s="471">
        <f>+'2 CONTEXTO E IDENTIFICACIÓN-RG'!F9</f>
        <v>0</v>
      </c>
      <c r="C8" s="448" t="str">
        <f>+'3 PROBABIL E IMPACTO INHERENTE'!E9</f>
        <v/>
      </c>
      <c r="D8" s="451" t="str">
        <f>+'3 PROBABIL E IMPACTO INHERENTE'!M9</f>
        <v/>
      </c>
      <c r="E8" s="68">
        <v>1</v>
      </c>
      <c r="F8" s="71"/>
      <c r="G8" s="71"/>
      <c r="H8" s="71"/>
      <c r="I8" s="317" t="str">
        <f t="shared" ref="I8:I39" si="0">+CONCATENATE(F8," ",G8," ",H8)</f>
        <v xml:space="preserve">  </v>
      </c>
      <c r="J8" s="5" t="s">
        <v>86</v>
      </c>
      <c r="K8" s="64">
        <f>+IF(J8='11 FORMULAS'!$E$4,'11 FORMULAS'!$F$4,IF(J8='11 FORMULAS'!$E$5,'11 FORMULAS'!$F$5,IF(J8='11 FORMULAS'!$E$6,'11 FORMULAS'!$F$6,"")))</f>
        <v>0.25</v>
      </c>
      <c r="L8" s="64" t="str">
        <f>+IF(OR(J8='11 FORMULAS'!$O$4,J8='11 FORMULAS'!$O$5),'11 FORMULAS'!$P$5,IF(J8='11 FORMULAS'!$O$6,'11 FORMULAS'!$P$6,""))</f>
        <v>Probabilidad</v>
      </c>
      <c r="M8" s="5" t="s">
        <v>75</v>
      </c>
      <c r="N8" s="64">
        <f>+IF(M8='11 FORMULAS'!$H$4,'11 FORMULAS'!$I$4,IF(M8='11 FORMULAS'!$H$5,'11 FORMULAS'!$I$5,""))</f>
        <v>0.15</v>
      </c>
      <c r="O8" s="6"/>
      <c r="P8" s="6"/>
      <c r="Q8" s="6"/>
      <c r="R8" s="332">
        <f>+IFERROR(K8+N8,"")</f>
        <v>0.4</v>
      </c>
      <c r="S8" s="332" t="e">
        <f>IF(L8='11 FORMULAS'!$P$5,C8-(C8*R8),C8)</f>
        <v>#VALUE!</v>
      </c>
      <c r="T8" s="332" t="str">
        <f>IF(L8='11 FORMULAS'!$P$6,D8-(D8*R8),D8)</f>
        <v/>
      </c>
      <c r="U8" s="474" t="e">
        <f>+IF(S11="","",S11)</f>
        <v>#VALUE!</v>
      </c>
      <c r="V8" s="477" t="str">
        <f>+IF(T11="","",T11)</f>
        <v/>
      </c>
      <c r="X8" s="41" t="s">
        <v>39</v>
      </c>
      <c r="Y8" s="36">
        <v>0.41</v>
      </c>
      <c r="Z8" s="35">
        <v>0.6</v>
      </c>
    </row>
    <row r="9" spans="1:26" ht="29.5" customHeight="1" x14ac:dyDescent="0.2">
      <c r="A9" s="469"/>
      <c r="B9" s="472"/>
      <c r="C9" s="449"/>
      <c r="D9" s="452"/>
      <c r="E9" s="69">
        <v>2</v>
      </c>
      <c r="F9" s="229"/>
      <c r="G9" s="229"/>
      <c r="H9" s="229"/>
      <c r="I9" s="318"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3" t="str">
        <f t="shared" ref="R9:R11" si="1">+IFERROR(K9+N9,"")</f>
        <v/>
      </c>
      <c r="S9" s="333" t="e">
        <f>IF(L9='11 FORMULAS'!$P$5,S8-(S8*R9),S8)</f>
        <v>#VALUE!</v>
      </c>
      <c r="T9" s="333" t="str">
        <f>IF(L9='11 FORMULAS'!$P$6,T8-(T8*R9),T8)</f>
        <v/>
      </c>
      <c r="U9" s="475"/>
      <c r="V9" s="478"/>
      <c r="X9" s="42" t="s">
        <v>41</v>
      </c>
      <c r="Y9" s="36">
        <v>0.61</v>
      </c>
      <c r="Z9" s="35">
        <v>0.8</v>
      </c>
    </row>
    <row r="10" spans="1:26" ht="29.5" customHeight="1" x14ac:dyDescent="0.2">
      <c r="A10" s="469"/>
      <c r="B10" s="472"/>
      <c r="C10" s="449"/>
      <c r="D10" s="452"/>
      <c r="E10" s="69">
        <v>3</v>
      </c>
      <c r="F10" s="229"/>
      <c r="G10" s="229"/>
      <c r="H10" s="229"/>
      <c r="I10" s="318"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3" t="str">
        <f>+IFERROR(K10+N10,"")</f>
        <v/>
      </c>
      <c r="S10" s="333" t="e">
        <f>IF(L10='11 FORMULAS'!$P$5,S9-(S9*R10),S9)</f>
        <v>#VALUE!</v>
      </c>
      <c r="T10" s="333" t="str">
        <f>IF(L10='11 FORMULAS'!$P$6,T9-(T9*R10),T9)</f>
        <v/>
      </c>
      <c r="U10" s="475"/>
      <c r="V10" s="478"/>
      <c r="X10" s="43" t="s">
        <v>42</v>
      </c>
      <c r="Y10" s="36">
        <v>0.81</v>
      </c>
      <c r="Z10" s="35">
        <v>1</v>
      </c>
    </row>
    <row r="11" spans="1:26" ht="29.5" customHeight="1" thickBot="1" x14ac:dyDescent="0.25">
      <c r="A11" s="470"/>
      <c r="B11" s="473"/>
      <c r="C11" s="450"/>
      <c r="D11" s="453"/>
      <c r="E11" s="70">
        <v>4</v>
      </c>
      <c r="F11" s="230"/>
      <c r="G11" s="230"/>
      <c r="H11" s="230"/>
      <c r="I11" s="319"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4" t="str">
        <f t="shared" si="1"/>
        <v/>
      </c>
      <c r="S11" s="334" t="e">
        <f>IF(L11='11 FORMULAS'!$P$5,S10-(S10*R11),S10)</f>
        <v>#VALUE!</v>
      </c>
      <c r="T11" s="334" t="str">
        <f>IF(L11='11 FORMULAS'!$P$6,T10-(T10*R11),T10)</f>
        <v/>
      </c>
      <c r="U11" s="476"/>
      <c r="V11" s="479"/>
      <c r="X11" s="44"/>
      <c r="Y11" s="45"/>
      <c r="Z11" s="46"/>
    </row>
    <row r="12" spans="1:26" ht="29.5" customHeight="1" x14ac:dyDescent="0.2">
      <c r="A12" s="468">
        <f>'2 CONTEXTO E IDENTIFICACIÓN-RG'!A10</f>
        <v>0</v>
      </c>
      <c r="B12" s="471">
        <f>+'2 CONTEXTO E IDENTIFICACIÓN-RG'!F10</f>
        <v>0</v>
      </c>
      <c r="C12" s="448" t="str">
        <f>+'3 PROBABIL E IMPACTO INHERENTE'!E10</f>
        <v/>
      </c>
      <c r="D12" s="451" t="str">
        <f>+'3 PROBABIL E IMPACTO INHERENTE'!M10</f>
        <v/>
      </c>
      <c r="E12" s="68">
        <v>1</v>
      </c>
      <c r="F12" s="71"/>
      <c r="G12" s="71"/>
      <c r="H12" s="71"/>
      <c r="I12" s="317" t="str">
        <f t="shared" si="0"/>
        <v xml:space="preserve">  </v>
      </c>
      <c r="J12" s="5" t="s">
        <v>86</v>
      </c>
      <c r="K12" s="64">
        <f>+IF(J12='11 FORMULAS'!$E$4,'11 FORMULAS'!$F$4,IF(J12='11 FORMULAS'!$E$5,'11 FORMULAS'!$F$5,IF(J12='11 FORMULAS'!$E$6,'11 FORMULAS'!$F$6,"")))</f>
        <v>0.25</v>
      </c>
      <c r="L12" s="64" t="str">
        <f>+IF(OR(J12='11 FORMULAS'!$O$4,J12='11 FORMULAS'!$O$5),'11 FORMULAS'!$P$5,IF(J12='11 FORMULAS'!$O$6,'11 FORMULAS'!$P$6,""))</f>
        <v>Probabilidad</v>
      </c>
      <c r="M12" s="5" t="s">
        <v>74</v>
      </c>
      <c r="N12" s="64">
        <f>+IF(M12='11 FORMULAS'!$H$4,'11 FORMULAS'!$I$4,IF(M12='11 FORMULAS'!$H$5,'11 FORMULAS'!$I$5,""))</f>
        <v>0.25</v>
      </c>
      <c r="O12" s="6"/>
      <c r="P12" s="6"/>
      <c r="Q12" s="6"/>
      <c r="R12" s="332">
        <f>+IFERROR(K12+N12,"")</f>
        <v>0.5</v>
      </c>
      <c r="S12" s="332" t="e">
        <f>IF(L12='11 FORMULAS'!$P$5,C12-(C12*R12),C12)</f>
        <v>#VALUE!</v>
      </c>
      <c r="T12" s="332" t="str">
        <f>IF(L12='11 FORMULAS'!$P$6,D12-(D12*R12),D12)</f>
        <v/>
      </c>
      <c r="U12" s="474" t="e">
        <f>+IF(S15="","",S15)</f>
        <v>#VALUE!</v>
      </c>
      <c r="V12" s="477" t="str">
        <f>+IF(T15="","",T15)</f>
        <v/>
      </c>
      <c r="X12" s="328"/>
      <c r="Y12" s="329"/>
      <c r="Z12" s="329"/>
    </row>
    <row r="13" spans="1:26" ht="29.5" customHeight="1" x14ac:dyDescent="0.2">
      <c r="A13" s="469"/>
      <c r="B13" s="472"/>
      <c r="C13" s="449"/>
      <c r="D13" s="452"/>
      <c r="E13" s="69">
        <v>2</v>
      </c>
      <c r="F13" s="229"/>
      <c r="G13" s="229"/>
      <c r="H13" s="229"/>
      <c r="I13" s="318"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3" t="str">
        <f t="shared" ref="R13" si="2">+IFERROR(K13+N13,"")</f>
        <v/>
      </c>
      <c r="S13" s="333" t="e">
        <f>IF(L13='11 FORMULAS'!$P$5,S12-(S12*R13),S12)</f>
        <v>#VALUE!</v>
      </c>
      <c r="T13" s="333" t="str">
        <f>IF(L13='11 FORMULAS'!$P$6,T12-(T12*R13),T12)</f>
        <v/>
      </c>
      <c r="U13" s="475"/>
      <c r="V13" s="478"/>
      <c r="X13" s="328"/>
      <c r="Y13" s="329"/>
      <c r="Z13" s="329"/>
    </row>
    <row r="14" spans="1:26" ht="29.5" customHeight="1" x14ac:dyDescent="0.2">
      <c r="A14" s="469"/>
      <c r="B14" s="472"/>
      <c r="C14" s="449"/>
      <c r="D14" s="452"/>
      <c r="E14" s="69">
        <v>3</v>
      </c>
      <c r="F14" s="229"/>
      <c r="G14" s="229"/>
      <c r="H14" s="229"/>
      <c r="I14" s="318"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3" t="str">
        <f>+IFERROR(K14+N14,"")</f>
        <v/>
      </c>
      <c r="S14" s="333" t="e">
        <f>IF(L14='11 FORMULAS'!$P$5,S13-(S13*R14),S13)</f>
        <v>#VALUE!</v>
      </c>
      <c r="T14" s="333" t="str">
        <f>IF(L14='11 FORMULAS'!$P$6,T13-(T13*R14),T13)</f>
        <v/>
      </c>
      <c r="U14" s="475"/>
      <c r="V14" s="478"/>
      <c r="X14" s="328"/>
      <c r="Y14" s="329"/>
      <c r="Z14" s="329"/>
    </row>
    <row r="15" spans="1:26" ht="29.5" customHeight="1" thickBot="1" x14ac:dyDescent="0.25">
      <c r="A15" s="470"/>
      <c r="B15" s="473"/>
      <c r="C15" s="450"/>
      <c r="D15" s="453"/>
      <c r="E15" s="70">
        <v>4</v>
      </c>
      <c r="F15" s="230"/>
      <c r="G15" s="230"/>
      <c r="H15" s="230"/>
      <c r="I15" s="319"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4" t="str">
        <f t="shared" ref="R15" si="3">+IFERROR(K15+N15,"")</f>
        <v/>
      </c>
      <c r="S15" s="334" t="e">
        <f>IF(L15='11 FORMULAS'!$P$5,S14-(S14*R15),S14)</f>
        <v>#VALUE!</v>
      </c>
      <c r="T15" s="334" t="str">
        <f>IF(L15='11 FORMULAS'!$P$6,T14-(T14*R15),T14)</f>
        <v/>
      </c>
      <c r="U15" s="476"/>
      <c r="V15" s="479"/>
    </row>
    <row r="16" spans="1:26" ht="29.5" customHeight="1" x14ac:dyDescent="0.2">
      <c r="A16" s="468">
        <f>'2 CONTEXTO E IDENTIFICACIÓN-RG'!A11</f>
        <v>0</v>
      </c>
      <c r="B16" s="471">
        <f>+'2 CONTEXTO E IDENTIFICACIÓN-RG'!F11</f>
        <v>0</v>
      </c>
      <c r="C16" s="448" t="str">
        <f>+'3 PROBABIL E IMPACTO INHERENTE'!E11</f>
        <v/>
      </c>
      <c r="D16" s="451" t="str">
        <f>+'3 PROBABIL E IMPACTO INHERENTE'!M11</f>
        <v/>
      </c>
      <c r="E16" s="68">
        <v>1</v>
      </c>
      <c r="F16" s="71"/>
      <c r="G16" s="71"/>
      <c r="H16" s="71"/>
      <c r="I16" s="317" t="str">
        <f t="shared" si="0"/>
        <v xml:space="preserve">  </v>
      </c>
      <c r="J16" s="5"/>
      <c r="K16" s="64" t="str">
        <f>+IF(J16='11 FORMULAS'!$E$4,'11 FORMULAS'!$F$4,IF(J16='11 FORMULAS'!$E$5,'11 FORMULAS'!$F$5,IF(J16='11 FORMULAS'!$E$6,'11 FORMULAS'!$F$6,"")))</f>
        <v/>
      </c>
      <c r="L16" s="64" t="str">
        <f>+IF(OR(J16='11 FORMULAS'!$O$4,J16='11 FORMULAS'!$O$5),'11 FORMULAS'!$P$5,IF(J16='11 FORMULAS'!$O$6,'11 FORMULAS'!$P$6,""))</f>
        <v/>
      </c>
      <c r="M16" s="5"/>
      <c r="N16" s="64" t="str">
        <f>+IF(M16='11 FORMULAS'!$H$4,'11 FORMULAS'!$I$4,IF(M16='11 FORMULAS'!$H$5,'11 FORMULAS'!$I$5,""))</f>
        <v/>
      </c>
      <c r="O16" s="6"/>
      <c r="P16" s="6"/>
      <c r="Q16" s="6"/>
      <c r="R16" s="332" t="str">
        <f>+IFERROR(K16+N16,"")</f>
        <v/>
      </c>
      <c r="S16" s="332" t="str">
        <f>IF(L16='11 FORMULAS'!$P$5,C16-(C16*R16),C16)</f>
        <v/>
      </c>
      <c r="T16" s="332" t="str">
        <f>IF(L16='11 FORMULAS'!$P$6,D16-(D16*R16),D16)</f>
        <v/>
      </c>
      <c r="U16" s="474" t="str">
        <f>+IF(S19="","",S19)</f>
        <v/>
      </c>
      <c r="V16" s="477" t="str">
        <f>+IF(T19="","",T19)</f>
        <v/>
      </c>
      <c r="X16" s="328"/>
      <c r="Y16" s="329"/>
      <c r="Z16" s="329"/>
    </row>
    <row r="17" spans="1:26" ht="29.5" customHeight="1" x14ac:dyDescent="0.2">
      <c r="A17" s="469"/>
      <c r="B17" s="472"/>
      <c r="C17" s="449"/>
      <c r="D17" s="452"/>
      <c r="E17" s="69">
        <v>2</v>
      </c>
      <c r="F17" s="229"/>
      <c r="G17" s="229"/>
      <c r="H17" s="229"/>
      <c r="I17" s="318"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3" t="str">
        <f t="shared" ref="R17" si="4">+IFERROR(K17+N17,"")</f>
        <v/>
      </c>
      <c r="S17" s="333" t="str">
        <f>IF(L17='11 FORMULAS'!$P$5,S16-(S16*R17),S16)</f>
        <v/>
      </c>
      <c r="T17" s="333" t="str">
        <f>IF(L17='11 FORMULAS'!$P$6,T16-(T16*R17),T16)</f>
        <v/>
      </c>
      <c r="U17" s="475"/>
      <c r="V17" s="478"/>
      <c r="X17" s="328"/>
      <c r="Y17" s="329"/>
      <c r="Z17" s="329"/>
    </row>
    <row r="18" spans="1:26" ht="29.5" customHeight="1" x14ac:dyDescent="0.2">
      <c r="A18" s="469"/>
      <c r="B18" s="472"/>
      <c r="C18" s="449"/>
      <c r="D18" s="452"/>
      <c r="E18" s="69">
        <v>3</v>
      </c>
      <c r="F18" s="229"/>
      <c r="G18" s="229"/>
      <c r="H18" s="229"/>
      <c r="I18" s="318"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3" t="str">
        <f>+IFERROR(K18+N18,"")</f>
        <v/>
      </c>
      <c r="S18" s="333" t="str">
        <f>IF(L18='11 FORMULAS'!$P$5,S17-(S17*R18),S17)</f>
        <v/>
      </c>
      <c r="T18" s="333" t="str">
        <f>IF(L18='11 FORMULAS'!$P$6,T17-(T17*R18),T17)</f>
        <v/>
      </c>
      <c r="U18" s="475"/>
      <c r="V18" s="478"/>
      <c r="X18" s="328"/>
      <c r="Y18" s="329"/>
      <c r="Z18" s="329"/>
    </row>
    <row r="19" spans="1:26" ht="29.5" customHeight="1" thickBot="1" x14ac:dyDescent="0.25">
      <c r="A19" s="470"/>
      <c r="B19" s="473"/>
      <c r="C19" s="450"/>
      <c r="D19" s="453"/>
      <c r="E19" s="70">
        <v>4</v>
      </c>
      <c r="F19" s="230"/>
      <c r="G19" s="230"/>
      <c r="H19" s="230"/>
      <c r="I19" s="319"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4" t="str">
        <f t="shared" ref="R19" si="5">+IFERROR(K19+N19,"")</f>
        <v/>
      </c>
      <c r="S19" s="334" t="str">
        <f>IF(L19='11 FORMULAS'!$P$5,S18-(S18*R19),S18)</f>
        <v/>
      </c>
      <c r="T19" s="334" t="str">
        <f>IF(L19='11 FORMULAS'!$P$6,T18-(T18*R19),T18)</f>
        <v/>
      </c>
      <c r="U19" s="476"/>
      <c r="V19" s="479"/>
    </row>
    <row r="20" spans="1:26" ht="29.5" customHeight="1" x14ac:dyDescent="0.2">
      <c r="A20" s="468">
        <f>'2 CONTEXTO E IDENTIFICACIÓN-RG'!A12</f>
        <v>0</v>
      </c>
      <c r="B20" s="471" t="str">
        <f>+'2 CONTEXTO E IDENTIFICACIÓN-RG'!F12</f>
        <v xml:space="preserve">  </v>
      </c>
      <c r="C20" s="448" t="str">
        <f>+'3 PROBABIL E IMPACTO INHERENTE'!E12</f>
        <v/>
      </c>
      <c r="D20" s="451" t="str">
        <f>+'3 PROBABIL E IMPACTO INHERENTE'!M12</f>
        <v/>
      </c>
      <c r="E20" s="68">
        <v>1</v>
      </c>
      <c r="F20" s="71"/>
      <c r="G20" s="71"/>
      <c r="H20" s="71"/>
      <c r="I20" s="317" t="str">
        <f t="shared" si="0"/>
        <v xml:space="preserve">  </v>
      </c>
      <c r="J20" s="5"/>
      <c r="K20" s="64" t="str">
        <f>+IF(J20='11 FORMULAS'!$E$4,'11 FORMULAS'!$F$4,IF(J20='11 FORMULAS'!$E$5,'11 FORMULAS'!$F$5,IF(J20='11 FORMULAS'!$E$6,'11 FORMULAS'!$F$6,"")))</f>
        <v/>
      </c>
      <c r="L20" s="64" t="str">
        <f>+IF(OR(J20='11 FORMULAS'!$O$4,J20='11 FORMULAS'!$O$5),'11 FORMULAS'!$P$5,IF(J20='11 FORMULAS'!$O$6,'11 FORMULAS'!$P$6,""))</f>
        <v/>
      </c>
      <c r="M20" s="5"/>
      <c r="N20" s="64" t="str">
        <f>+IF(M20='11 FORMULAS'!$H$4,'11 FORMULAS'!$I$4,IF(M20='11 FORMULAS'!$H$5,'11 FORMULAS'!$I$5,""))</f>
        <v/>
      </c>
      <c r="O20" s="6"/>
      <c r="P20" s="6"/>
      <c r="Q20" s="6"/>
      <c r="R20" s="332" t="str">
        <f>+IFERROR(K20+N20,"")</f>
        <v/>
      </c>
      <c r="S20" s="332" t="str">
        <f>IF(L20='11 FORMULAS'!$P$5,C20-(C20*R20),C20)</f>
        <v/>
      </c>
      <c r="T20" s="332" t="str">
        <f>IF(L20='11 FORMULAS'!$P$6,D20-(D20*R20),D20)</f>
        <v/>
      </c>
      <c r="U20" s="474" t="str">
        <f>+IF(S23="","",S23)</f>
        <v/>
      </c>
      <c r="V20" s="477" t="str">
        <f>+IF(T23="","",T23)</f>
        <v/>
      </c>
      <c r="X20" s="328"/>
      <c r="Y20" s="329"/>
      <c r="Z20" s="329"/>
    </row>
    <row r="21" spans="1:26" ht="29.5" customHeight="1" x14ac:dyDescent="0.2">
      <c r="A21" s="469"/>
      <c r="B21" s="472"/>
      <c r="C21" s="449"/>
      <c r="D21" s="452"/>
      <c r="E21" s="69">
        <v>2</v>
      </c>
      <c r="F21" s="229"/>
      <c r="G21" s="229"/>
      <c r="H21" s="229"/>
      <c r="I21" s="318"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3" t="str">
        <f t="shared" ref="R21" si="6">+IFERROR(K21+N21,"")</f>
        <v/>
      </c>
      <c r="S21" s="333" t="str">
        <f>IF(L21='11 FORMULAS'!$P$5,S20-(S20*R21),S20)</f>
        <v/>
      </c>
      <c r="T21" s="333" t="str">
        <f>IF(L21='11 FORMULAS'!$P$6,T20-(T20*R21),T20)</f>
        <v/>
      </c>
      <c r="U21" s="475"/>
      <c r="V21" s="478"/>
      <c r="X21" s="328"/>
      <c r="Y21" s="329"/>
      <c r="Z21" s="329"/>
    </row>
    <row r="22" spans="1:26" ht="29.5" customHeight="1" x14ac:dyDescent="0.2">
      <c r="A22" s="469"/>
      <c r="B22" s="472"/>
      <c r="C22" s="449"/>
      <c r="D22" s="452"/>
      <c r="E22" s="69">
        <v>3</v>
      </c>
      <c r="F22" s="229"/>
      <c r="G22" s="229"/>
      <c r="H22" s="229"/>
      <c r="I22" s="318"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3" t="str">
        <f>+IFERROR(K22+N22,"")</f>
        <v/>
      </c>
      <c r="S22" s="333" t="str">
        <f>IF(L22='11 FORMULAS'!$P$5,S21-(S21*R22),S21)</f>
        <v/>
      </c>
      <c r="T22" s="333" t="str">
        <f>IF(L22='11 FORMULAS'!$P$6,T21-(T21*R22),T21)</f>
        <v/>
      </c>
      <c r="U22" s="475"/>
      <c r="V22" s="478"/>
      <c r="X22" s="328"/>
      <c r="Y22" s="329"/>
      <c r="Z22" s="329"/>
    </row>
    <row r="23" spans="1:26" ht="29.5" customHeight="1" thickBot="1" x14ac:dyDescent="0.25">
      <c r="A23" s="470"/>
      <c r="B23" s="473"/>
      <c r="C23" s="450"/>
      <c r="D23" s="453"/>
      <c r="E23" s="70">
        <v>4</v>
      </c>
      <c r="F23" s="230"/>
      <c r="G23" s="230"/>
      <c r="H23" s="230"/>
      <c r="I23" s="319"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4" t="str">
        <f t="shared" ref="R23" si="7">+IFERROR(K23+N23,"")</f>
        <v/>
      </c>
      <c r="S23" s="334" t="str">
        <f>IF(L23='11 FORMULAS'!$P$5,S22-(S22*R23),S22)</f>
        <v/>
      </c>
      <c r="T23" s="334" t="str">
        <f>IF(L23='11 FORMULAS'!$P$6,T22-(T22*R23),T22)</f>
        <v/>
      </c>
      <c r="U23" s="476"/>
      <c r="V23" s="479"/>
    </row>
    <row r="24" spans="1:26" ht="29.5" customHeight="1" x14ac:dyDescent="0.2">
      <c r="A24" s="468">
        <f>'2 CONTEXTO E IDENTIFICACIÓN-RG'!A13</f>
        <v>0</v>
      </c>
      <c r="B24" s="471" t="str">
        <f>+'2 CONTEXTO E IDENTIFICACIÓN-RG'!F13</f>
        <v xml:space="preserve">  </v>
      </c>
      <c r="C24" s="448" t="str">
        <f>+'3 PROBABIL E IMPACTO INHERENTE'!E13</f>
        <v/>
      </c>
      <c r="D24" s="451" t="str">
        <f>+'3 PROBABIL E IMPACTO INHERENTE'!M13</f>
        <v/>
      </c>
      <c r="E24" s="68">
        <v>1</v>
      </c>
      <c r="F24" s="71"/>
      <c r="G24" s="71"/>
      <c r="H24" s="71"/>
      <c r="I24" s="317"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2" t="str">
        <f>+IFERROR(K24+N24,"")</f>
        <v/>
      </c>
      <c r="S24" s="332" t="str">
        <f>IF(L24='11 FORMULAS'!$P$5,C24-(C24*R24),C24)</f>
        <v/>
      </c>
      <c r="T24" s="332" t="str">
        <f>IF(L24='11 FORMULAS'!$P$6,D24-(D24*R24),D24)</f>
        <v/>
      </c>
      <c r="U24" s="474" t="str">
        <f>+IF(S27="","",S27)</f>
        <v/>
      </c>
      <c r="V24" s="477" t="str">
        <f>+IF(T27="","",T27)</f>
        <v/>
      </c>
      <c r="X24" s="328"/>
      <c r="Y24" s="329"/>
      <c r="Z24" s="329"/>
    </row>
    <row r="25" spans="1:26" ht="29.5" customHeight="1" x14ac:dyDescent="0.2">
      <c r="A25" s="469"/>
      <c r="B25" s="472"/>
      <c r="C25" s="449"/>
      <c r="D25" s="452"/>
      <c r="E25" s="69">
        <v>2</v>
      </c>
      <c r="F25" s="229"/>
      <c r="G25" s="229"/>
      <c r="H25" s="229"/>
      <c r="I25" s="318"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3" t="str">
        <f t="shared" ref="R25" si="8">+IFERROR(K25+N25,"")</f>
        <v/>
      </c>
      <c r="S25" s="333" t="str">
        <f>IF(L25='11 FORMULAS'!$P$5,S24-(S24*R25),S24)</f>
        <v/>
      </c>
      <c r="T25" s="333" t="str">
        <f>IF(L25='11 FORMULAS'!$P$6,T24-(T24*R25),T24)</f>
        <v/>
      </c>
      <c r="U25" s="475"/>
      <c r="V25" s="478"/>
      <c r="X25" s="328"/>
      <c r="Y25" s="329"/>
      <c r="Z25" s="329"/>
    </row>
    <row r="26" spans="1:26" ht="29.5" customHeight="1" x14ac:dyDescent="0.2">
      <c r="A26" s="469"/>
      <c r="B26" s="472"/>
      <c r="C26" s="449"/>
      <c r="D26" s="452"/>
      <c r="E26" s="69">
        <v>3</v>
      </c>
      <c r="F26" s="229"/>
      <c r="G26" s="229"/>
      <c r="H26" s="229"/>
      <c r="I26" s="318"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3" t="str">
        <f>+IFERROR(K26+N26,"")</f>
        <v/>
      </c>
      <c r="S26" s="333" t="str">
        <f>IF(L26='11 FORMULAS'!$P$5,S25-(S25*R26),S25)</f>
        <v/>
      </c>
      <c r="T26" s="333" t="str">
        <f>IF(L26='11 FORMULAS'!$P$6,T25-(T25*R26),T25)</f>
        <v/>
      </c>
      <c r="U26" s="475"/>
      <c r="V26" s="478"/>
      <c r="X26" s="328"/>
      <c r="Y26" s="329"/>
      <c r="Z26" s="329"/>
    </row>
    <row r="27" spans="1:26" ht="29.5" customHeight="1" thickBot="1" x14ac:dyDescent="0.25">
      <c r="A27" s="470"/>
      <c r="B27" s="473"/>
      <c r="C27" s="450"/>
      <c r="D27" s="453"/>
      <c r="E27" s="70">
        <v>4</v>
      </c>
      <c r="F27" s="230"/>
      <c r="G27" s="230"/>
      <c r="H27" s="230"/>
      <c r="I27" s="319"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4" t="str">
        <f t="shared" ref="R27" si="9">+IFERROR(K27+N27,"")</f>
        <v/>
      </c>
      <c r="S27" s="334" t="str">
        <f>IF(L27='11 FORMULAS'!$P$5,S26-(S26*R27),S26)</f>
        <v/>
      </c>
      <c r="T27" s="334" t="str">
        <f>IF(L27='11 FORMULAS'!$P$6,T26-(T26*R27),T26)</f>
        <v/>
      </c>
      <c r="U27" s="476"/>
      <c r="V27" s="479"/>
    </row>
    <row r="28" spans="1:26" ht="29.5" customHeight="1" x14ac:dyDescent="0.2">
      <c r="A28" s="468">
        <f>'2 CONTEXTO E IDENTIFICACIÓN-RG'!A14</f>
        <v>0</v>
      </c>
      <c r="B28" s="471" t="str">
        <f>+'2 CONTEXTO E IDENTIFICACIÓN-RG'!F14</f>
        <v xml:space="preserve">  </v>
      </c>
      <c r="C28" s="448" t="str">
        <f>+'3 PROBABIL E IMPACTO INHERENTE'!E14</f>
        <v/>
      </c>
      <c r="D28" s="451" t="str">
        <f>+'3 PROBABIL E IMPACTO INHERENTE'!M14</f>
        <v/>
      </c>
      <c r="E28" s="68">
        <v>1</v>
      </c>
      <c r="F28" s="71"/>
      <c r="G28" s="71"/>
      <c r="H28" s="71"/>
      <c r="I28" s="317"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2" t="str">
        <f>+IFERROR(K28+N28,"")</f>
        <v/>
      </c>
      <c r="S28" s="332" t="str">
        <f>IF(L28='11 FORMULAS'!$P$5,C28-(C28*R28),C28)</f>
        <v/>
      </c>
      <c r="T28" s="332" t="str">
        <f>IF(L28='11 FORMULAS'!$P$6,D28-(D28*R28),D28)</f>
        <v/>
      </c>
      <c r="U28" s="474" t="str">
        <f>+IF(S31="","",S31)</f>
        <v/>
      </c>
      <c r="V28" s="477" t="str">
        <f>+IF(T31="","",T31)</f>
        <v/>
      </c>
      <c r="X28" s="328"/>
      <c r="Y28" s="329"/>
      <c r="Z28" s="329"/>
    </row>
    <row r="29" spans="1:26" ht="29.5" customHeight="1" x14ac:dyDescent="0.2">
      <c r="A29" s="469"/>
      <c r="B29" s="472"/>
      <c r="C29" s="449"/>
      <c r="D29" s="452"/>
      <c r="E29" s="69">
        <v>2</v>
      </c>
      <c r="F29" s="229"/>
      <c r="G29" s="229"/>
      <c r="H29" s="229"/>
      <c r="I29" s="318"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3" t="str">
        <f t="shared" ref="R29" si="10">+IFERROR(K29+N29,"")</f>
        <v/>
      </c>
      <c r="S29" s="333" t="str">
        <f>IF(L29='11 FORMULAS'!$P$5,S28-(S28*R29),S28)</f>
        <v/>
      </c>
      <c r="T29" s="333" t="str">
        <f>IF(L29='11 FORMULAS'!$P$6,T28-(T28*R29),T28)</f>
        <v/>
      </c>
      <c r="U29" s="475"/>
      <c r="V29" s="478"/>
      <c r="X29" s="328"/>
      <c r="Y29" s="329"/>
      <c r="Z29" s="329"/>
    </row>
    <row r="30" spans="1:26" ht="29.5" customHeight="1" x14ac:dyDescent="0.2">
      <c r="A30" s="469"/>
      <c r="B30" s="472"/>
      <c r="C30" s="449"/>
      <c r="D30" s="452"/>
      <c r="E30" s="69">
        <v>3</v>
      </c>
      <c r="F30" s="229"/>
      <c r="G30" s="229"/>
      <c r="H30" s="229"/>
      <c r="I30" s="318"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3" t="str">
        <f>+IFERROR(K30+N30,"")</f>
        <v/>
      </c>
      <c r="S30" s="333" t="str">
        <f>IF(L30='11 FORMULAS'!$P$5,S29-(S29*R30),S29)</f>
        <v/>
      </c>
      <c r="T30" s="333" t="str">
        <f>IF(L30='11 FORMULAS'!$P$6,T29-(T29*R30),T29)</f>
        <v/>
      </c>
      <c r="U30" s="475"/>
      <c r="V30" s="478"/>
      <c r="X30" s="328"/>
      <c r="Y30" s="329"/>
      <c r="Z30" s="329"/>
    </row>
    <row r="31" spans="1:26" ht="29.5" customHeight="1" thickBot="1" x14ac:dyDescent="0.25">
      <c r="A31" s="470"/>
      <c r="B31" s="473"/>
      <c r="C31" s="450"/>
      <c r="D31" s="453"/>
      <c r="E31" s="70">
        <v>4</v>
      </c>
      <c r="F31" s="230"/>
      <c r="G31" s="230"/>
      <c r="H31" s="230"/>
      <c r="I31" s="319"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4" t="str">
        <f t="shared" ref="R31" si="11">+IFERROR(K31+N31,"")</f>
        <v/>
      </c>
      <c r="S31" s="334" t="str">
        <f>IF(L31='11 FORMULAS'!$P$5,S30-(S30*R31),S30)</f>
        <v/>
      </c>
      <c r="T31" s="334" t="str">
        <f>IF(L31='11 FORMULAS'!$P$6,T30-(T30*R31),T30)</f>
        <v/>
      </c>
      <c r="U31" s="476"/>
      <c r="V31" s="479"/>
    </row>
    <row r="32" spans="1:26" ht="29.5" customHeight="1" x14ac:dyDescent="0.2">
      <c r="A32" s="468">
        <f>'2 CONTEXTO E IDENTIFICACIÓN-RG'!A15</f>
        <v>0</v>
      </c>
      <c r="B32" s="471" t="str">
        <f>+'2 CONTEXTO E IDENTIFICACIÓN-RG'!F15</f>
        <v xml:space="preserve">  </v>
      </c>
      <c r="C32" s="448" t="str">
        <f>+'3 PROBABIL E IMPACTO INHERENTE'!E15</f>
        <v/>
      </c>
      <c r="D32" s="451" t="str">
        <f>+'3 PROBABIL E IMPACTO INHERENTE'!M15</f>
        <v/>
      </c>
      <c r="E32" s="68">
        <v>1</v>
      </c>
      <c r="F32" s="71"/>
      <c r="G32" s="71"/>
      <c r="H32" s="71"/>
      <c r="I32" s="317"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2" t="str">
        <f>+IFERROR(K32+N32,"")</f>
        <v/>
      </c>
      <c r="S32" s="332" t="str">
        <f>IF(L32='11 FORMULAS'!$P$5,C32-(C32*R32),C32)</f>
        <v/>
      </c>
      <c r="T32" s="332" t="str">
        <f>IF(L32='11 FORMULAS'!$P$6,D32-(D32*R32),D32)</f>
        <v/>
      </c>
      <c r="U32" s="474" t="str">
        <f>+IF(S35="","",S35)</f>
        <v/>
      </c>
      <c r="V32" s="477" t="str">
        <f>+IF(T35="","",T35)</f>
        <v/>
      </c>
      <c r="X32" s="328"/>
      <c r="Y32" s="329"/>
      <c r="Z32" s="329"/>
    </row>
    <row r="33" spans="1:26" ht="29.5" customHeight="1" x14ac:dyDescent="0.2">
      <c r="A33" s="469"/>
      <c r="B33" s="472"/>
      <c r="C33" s="449"/>
      <c r="D33" s="452"/>
      <c r="E33" s="69">
        <v>2</v>
      </c>
      <c r="F33" s="229"/>
      <c r="G33" s="229"/>
      <c r="H33" s="229"/>
      <c r="I33" s="318"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3" t="str">
        <f t="shared" ref="R33" si="12">+IFERROR(K33+N33,"")</f>
        <v/>
      </c>
      <c r="S33" s="333" t="str">
        <f>IF(L33='11 FORMULAS'!$P$5,S32-(S32*R33),S32)</f>
        <v/>
      </c>
      <c r="T33" s="333" t="str">
        <f>IF(L33='11 FORMULAS'!$P$6,T32-(T32*R33),T32)</f>
        <v/>
      </c>
      <c r="U33" s="475"/>
      <c r="V33" s="478"/>
      <c r="X33" s="328"/>
      <c r="Y33" s="329"/>
      <c r="Z33" s="329"/>
    </row>
    <row r="34" spans="1:26" ht="29.5" customHeight="1" x14ac:dyDescent="0.2">
      <c r="A34" s="469"/>
      <c r="B34" s="472"/>
      <c r="C34" s="449"/>
      <c r="D34" s="452"/>
      <c r="E34" s="69">
        <v>3</v>
      </c>
      <c r="F34" s="229"/>
      <c r="G34" s="229"/>
      <c r="H34" s="229"/>
      <c r="I34" s="318"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3" t="str">
        <f>+IFERROR(K34+N34,"")</f>
        <v/>
      </c>
      <c r="S34" s="333" t="str">
        <f>IF(L34='11 FORMULAS'!$P$5,S33-(S33*R34),S33)</f>
        <v/>
      </c>
      <c r="T34" s="333" t="str">
        <f>IF(L34='11 FORMULAS'!$P$6,T33-(T33*R34),T33)</f>
        <v/>
      </c>
      <c r="U34" s="475"/>
      <c r="V34" s="478"/>
      <c r="X34" s="328"/>
      <c r="Y34" s="329"/>
      <c r="Z34" s="329"/>
    </row>
    <row r="35" spans="1:26" ht="29.5" customHeight="1" thickBot="1" x14ac:dyDescent="0.25">
      <c r="A35" s="470"/>
      <c r="B35" s="473"/>
      <c r="C35" s="450"/>
      <c r="D35" s="453"/>
      <c r="E35" s="70">
        <v>4</v>
      </c>
      <c r="F35" s="230"/>
      <c r="G35" s="230"/>
      <c r="H35" s="230"/>
      <c r="I35" s="319"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4" t="str">
        <f t="shared" ref="R35" si="13">+IFERROR(K35+N35,"")</f>
        <v/>
      </c>
      <c r="S35" s="334" t="str">
        <f>IF(L35='11 FORMULAS'!$P$5,S34-(S34*R35),S34)</f>
        <v/>
      </c>
      <c r="T35" s="334" t="str">
        <f>IF(L35='11 FORMULAS'!$P$6,T34-(T34*R35),T34)</f>
        <v/>
      </c>
      <c r="U35" s="476"/>
      <c r="V35" s="479"/>
    </row>
    <row r="36" spans="1:26" ht="29.5" customHeight="1" x14ac:dyDescent="0.2">
      <c r="A36" s="468">
        <f>'2 CONTEXTO E IDENTIFICACIÓN-RG'!A16</f>
        <v>0</v>
      </c>
      <c r="B36" s="471" t="str">
        <f>+'2 CONTEXTO E IDENTIFICACIÓN-RG'!F16</f>
        <v xml:space="preserve">  </v>
      </c>
      <c r="C36" s="448" t="str">
        <f>+'3 PROBABIL E IMPACTO INHERENTE'!E16</f>
        <v/>
      </c>
      <c r="D36" s="451" t="str">
        <f>+'3 PROBABIL E IMPACTO INHERENTE'!M16</f>
        <v/>
      </c>
      <c r="E36" s="68">
        <v>1</v>
      </c>
      <c r="F36" s="71"/>
      <c r="G36" s="71"/>
      <c r="H36" s="71"/>
      <c r="I36" s="317"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2" t="str">
        <f>+IFERROR(K36+N36,"")</f>
        <v/>
      </c>
      <c r="S36" s="332" t="str">
        <f>IF(L36='11 FORMULAS'!$P$5,C36-(C36*R36),C36)</f>
        <v/>
      </c>
      <c r="T36" s="332" t="str">
        <f>IF(L36='11 FORMULAS'!$P$6,D36-(D36*R36),D36)</f>
        <v/>
      </c>
      <c r="U36" s="474" t="str">
        <f>+IF(S39="","",S39)</f>
        <v/>
      </c>
      <c r="V36" s="477" t="str">
        <f>+IF(T39="","",T39)</f>
        <v/>
      </c>
      <c r="X36" s="328"/>
      <c r="Y36" s="329"/>
      <c r="Z36" s="329"/>
    </row>
    <row r="37" spans="1:26" ht="29.5" customHeight="1" x14ac:dyDescent="0.2">
      <c r="A37" s="469"/>
      <c r="B37" s="472"/>
      <c r="C37" s="449"/>
      <c r="D37" s="452"/>
      <c r="E37" s="69">
        <v>2</v>
      </c>
      <c r="F37" s="229"/>
      <c r="G37" s="229"/>
      <c r="H37" s="229"/>
      <c r="I37" s="318"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3" t="str">
        <f t="shared" ref="R37" si="14">+IFERROR(K37+N37,"")</f>
        <v/>
      </c>
      <c r="S37" s="333" t="str">
        <f>IF(L37='11 FORMULAS'!$P$5,S36-(S36*R37),S36)</f>
        <v/>
      </c>
      <c r="T37" s="333" t="str">
        <f>IF(L37='11 FORMULAS'!$P$6,T36-(T36*R37),T36)</f>
        <v/>
      </c>
      <c r="U37" s="475"/>
      <c r="V37" s="478"/>
      <c r="X37" s="328"/>
      <c r="Y37" s="329"/>
      <c r="Z37" s="329"/>
    </row>
    <row r="38" spans="1:26" ht="29.5" customHeight="1" x14ac:dyDescent="0.2">
      <c r="A38" s="469"/>
      <c r="B38" s="472"/>
      <c r="C38" s="449"/>
      <c r="D38" s="452"/>
      <c r="E38" s="69">
        <v>3</v>
      </c>
      <c r="F38" s="229"/>
      <c r="G38" s="229"/>
      <c r="H38" s="229"/>
      <c r="I38" s="318"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3" t="str">
        <f>+IFERROR(K38+N38,"")</f>
        <v/>
      </c>
      <c r="S38" s="333" t="str">
        <f>IF(L38='11 FORMULAS'!$P$5,S37-(S37*R38),S37)</f>
        <v/>
      </c>
      <c r="T38" s="333" t="str">
        <f>IF(L38='11 FORMULAS'!$P$6,T37-(T37*R38),T37)</f>
        <v/>
      </c>
      <c r="U38" s="475"/>
      <c r="V38" s="478"/>
      <c r="X38" s="328"/>
      <c r="Y38" s="329"/>
      <c r="Z38" s="329"/>
    </row>
    <row r="39" spans="1:26" ht="29.5" customHeight="1" thickBot="1" x14ac:dyDescent="0.25">
      <c r="A39" s="470"/>
      <c r="B39" s="473"/>
      <c r="C39" s="450"/>
      <c r="D39" s="453"/>
      <c r="E39" s="70">
        <v>4</v>
      </c>
      <c r="F39" s="230"/>
      <c r="G39" s="230"/>
      <c r="H39" s="230"/>
      <c r="I39" s="319"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4" t="str">
        <f t="shared" ref="R39" si="15">+IFERROR(K39+N39,"")</f>
        <v/>
      </c>
      <c r="S39" s="334" t="str">
        <f>IF(L39='11 FORMULAS'!$P$5,S38-(S38*R39),S38)</f>
        <v/>
      </c>
      <c r="T39" s="334" t="str">
        <f>IF(L39='11 FORMULAS'!$P$6,T38-(T38*R39),T38)</f>
        <v/>
      </c>
      <c r="U39" s="476"/>
      <c r="V39" s="479"/>
    </row>
    <row r="40" spans="1:26" ht="29.5" customHeight="1" x14ac:dyDescent="0.2">
      <c r="A40" s="468">
        <f>'2 CONTEXTO E IDENTIFICACIÓN-RG'!A17</f>
        <v>0</v>
      </c>
      <c r="B40" s="471" t="str">
        <f>+'2 CONTEXTO E IDENTIFICACIÓN-RG'!F17</f>
        <v xml:space="preserve">  </v>
      </c>
      <c r="C40" s="448" t="str">
        <f>+'3 PROBABIL E IMPACTO INHERENTE'!E17</f>
        <v/>
      </c>
      <c r="D40" s="451" t="str">
        <f>+'3 PROBABIL E IMPACTO INHERENTE'!M17</f>
        <v/>
      </c>
      <c r="E40" s="68">
        <v>1</v>
      </c>
      <c r="F40" s="71"/>
      <c r="G40" s="71"/>
      <c r="H40" s="71"/>
      <c r="I40" s="317"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2" t="str">
        <f>+IFERROR(K40+N40,"")</f>
        <v/>
      </c>
      <c r="S40" s="332" t="str">
        <f>IF(L40='11 FORMULAS'!$P$5,C40-(C40*R40),C40)</f>
        <v/>
      </c>
      <c r="T40" s="332" t="str">
        <f>IF(L40='11 FORMULAS'!$P$6,D40-(D40*R40),D40)</f>
        <v/>
      </c>
      <c r="U40" s="474" t="str">
        <f>+IF(S43="","",S43)</f>
        <v/>
      </c>
      <c r="V40" s="477" t="str">
        <f>+IF(T43="","",T43)</f>
        <v/>
      </c>
      <c r="X40" s="328"/>
      <c r="Y40" s="329"/>
      <c r="Z40" s="329"/>
    </row>
    <row r="41" spans="1:26" ht="29.5" customHeight="1" x14ac:dyDescent="0.2">
      <c r="A41" s="469"/>
      <c r="B41" s="472"/>
      <c r="C41" s="449"/>
      <c r="D41" s="452"/>
      <c r="E41" s="69">
        <v>2</v>
      </c>
      <c r="F41" s="229"/>
      <c r="G41" s="229"/>
      <c r="H41" s="229"/>
      <c r="I41" s="318"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3" t="str">
        <f t="shared" ref="R41" si="17">+IFERROR(K41+N41,"")</f>
        <v/>
      </c>
      <c r="S41" s="333" t="str">
        <f>IF(L41='11 FORMULAS'!$P$5,S40-(S40*R41),S40)</f>
        <v/>
      </c>
      <c r="T41" s="333" t="str">
        <f>IF(L41='11 FORMULAS'!$P$6,T40-(T40*R41),T40)</f>
        <v/>
      </c>
      <c r="U41" s="475"/>
      <c r="V41" s="478"/>
      <c r="X41" s="328"/>
      <c r="Y41" s="329"/>
      <c r="Z41" s="329"/>
    </row>
    <row r="42" spans="1:26" ht="29.5" customHeight="1" x14ac:dyDescent="0.2">
      <c r="A42" s="469"/>
      <c r="B42" s="472"/>
      <c r="C42" s="449"/>
      <c r="D42" s="452"/>
      <c r="E42" s="69">
        <v>3</v>
      </c>
      <c r="F42" s="229"/>
      <c r="G42" s="229"/>
      <c r="H42" s="229"/>
      <c r="I42" s="318"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3" t="str">
        <f>+IFERROR(K42+N42,"")</f>
        <v/>
      </c>
      <c r="S42" s="333" t="str">
        <f>IF(L42='11 FORMULAS'!$P$5,S41-(S41*R42),S41)</f>
        <v/>
      </c>
      <c r="T42" s="333" t="str">
        <f>IF(L42='11 FORMULAS'!$P$6,T41-(T41*R42),T41)</f>
        <v/>
      </c>
      <c r="U42" s="475"/>
      <c r="V42" s="478"/>
      <c r="X42" s="328"/>
      <c r="Y42" s="329"/>
      <c r="Z42" s="329"/>
    </row>
    <row r="43" spans="1:26" ht="29.5" customHeight="1" thickBot="1" x14ac:dyDescent="0.25">
      <c r="A43" s="470"/>
      <c r="B43" s="473"/>
      <c r="C43" s="450"/>
      <c r="D43" s="453"/>
      <c r="E43" s="70">
        <v>4</v>
      </c>
      <c r="F43" s="230"/>
      <c r="G43" s="230"/>
      <c r="H43" s="230"/>
      <c r="I43" s="319"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4" t="str">
        <f t="shared" ref="R43" si="18">+IFERROR(K43+N43,"")</f>
        <v/>
      </c>
      <c r="S43" s="334" t="str">
        <f>IF(L43='11 FORMULAS'!$P$5,S42-(S42*R43),S42)</f>
        <v/>
      </c>
      <c r="T43" s="334" t="str">
        <f>IF(L43='11 FORMULAS'!$P$6,T42-(T42*R43),T42)</f>
        <v/>
      </c>
      <c r="U43" s="476"/>
      <c r="V43" s="479"/>
    </row>
    <row r="44" spans="1:26" ht="29.5" customHeight="1" x14ac:dyDescent="0.2">
      <c r="A44" s="468">
        <f>'2 CONTEXTO E IDENTIFICACIÓN-RG'!A18</f>
        <v>0</v>
      </c>
      <c r="B44" s="471" t="str">
        <f>+'2 CONTEXTO E IDENTIFICACIÓN-RG'!F18</f>
        <v xml:space="preserve">  </v>
      </c>
      <c r="C44" s="448" t="str">
        <f>+'3 PROBABIL E IMPACTO INHERENTE'!E18</f>
        <v/>
      </c>
      <c r="D44" s="451" t="str">
        <f>+'3 PROBABIL E IMPACTO INHERENTE'!M18</f>
        <v/>
      </c>
      <c r="E44" s="68">
        <v>1</v>
      </c>
      <c r="F44" s="71"/>
      <c r="G44" s="71"/>
      <c r="H44" s="71"/>
      <c r="I44" s="317"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2" t="str">
        <f>+IFERROR(K44+N44,"")</f>
        <v/>
      </c>
      <c r="S44" s="332" t="str">
        <f>IF(L44='11 FORMULAS'!$P$5,C44-(C44*R44),C44)</f>
        <v/>
      </c>
      <c r="T44" s="332" t="str">
        <f>IF(L44='11 FORMULAS'!$P$6,D44-(D44*R44),D44)</f>
        <v/>
      </c>
      <c r="U44" s="474" t="str">
        <f>+IF(S47="","",S47)</f>
        <v/>
      </c>
      <c r="V44" s="477" t="str">
        <f>+IF(T47="","",T47)</f>
        <v/>
      </c>
      <c r="X44" s="328"/>
      <c r="Y44" s="329"/>
      <c r="Z44" s="329"/>
    </row>
    <row r="45" spans="1:26" ht="29.5" customHeight="1" x14ac:dyDescent="0.2">
      <c r="A45" s="469"/>
      <c r="B45" s="472"/>
      <c r="C45" s="449"/>
      <c r="D45" s="452"/>
      <c r="E45" s="69">
        <v>2</v>
      </c>
      <c r="F45" s="229"/>
      <c r="G45" s="229"/>
      <c r="H45" s="229"/>
      <c r="I45" s="318"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3" t="str">
        <f t="shared" ref="R45" si="19">+IFERROR(K45+N45,"")</f>
        <v/>
      </c>
      <c r="S45" s="333" t="str">
        <f>IF(L45='11 FORMULAS'!$P$5,S44-(S44*R45),S44)</f>
        <v/>
      </c>
      <c r="T45" s="333" t="str">
        <f>IF(L45='11 FORMULAS'!$P$6,T44-(T44*R45),T44)</f>
        <v/>
      </c>
      <c r="U45" s="475"/>
      <c r="V45" s="478"/>
      <c r="X45" s="328"/>
      <c r="Y45" s="329"/>
      <c r="Z45" s="329"/>
    </row>
    <row r="46" spans="1:26" ht="29.5" customHeight="1" x14ac:dyDescent="0.2">
      <c r="A46" s="469"/>
      <c r="B46" s="472"/>
      <c r="C46" s="449"/>
      <c r="D46" s="452"/>
      <c r="E46" s="69">
        <v>3</v>
      </c>
      <c r="F46" s="229"/>
      <c r="G46" s="229"/>
      <c r="H46" s="229"/>
      <c r="I46" s="318"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3" t="str">
        <f>+IFERROR(K46+N46,"")</f>
        <v/>
      </c>
      <c r="S46" s="333" t="str">
        <f>IF(L46='11 FORMULAS'!$P$5,S45-(S45*R46),S45)</f>
        <v/>
      </c>
      <c r="T46" s="333" t="str">
        <f>IF(L46='11 FORMULAS'!$P$6,T45-(T45*R46),T45)</f>
        <v/>
      </c>
      <c r="U46" s="475"/>
      <c r="V46" s="478"/>
      <c r="X46" s="328"/>
      <c r="Y46" s="329"/>
      <c r="Z46" s="329"/>
    </row>
    <row r="47" spans="1:26" ht="29.5" customHeight="1" thickBot="1" x14ac:dyDescent="0.25">
      <c r="A47" s="470"/>
      <c r="B47" s="473"/>
      <c r="C47" s="450"/>
      <c r="D47" s="453"/>
      <c r="E47" s="70">
        <v>4</v>
      </c>
      <c r="F47" s="230"/>
      <c r="G47" s="230"/>
      <c r="H47" s="230"/>
      <c r="I47" s="319"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4" t="str">
        <f t="shared" ref="R47" si="20">+IFERROR(K47+N47,"")</f>
        <v/>
      </c>
      <c r="S47" s="334" t="str">
        <f>IF(L47='11 FORMULAS'!$P$5,S46-(S46*R47),S46)</f>
        <v/>
      </c>
      <c r="T47" s="334" t="str">
        <f>IF(L47='11 FORMULAS'!$P$6,T46-(T46*R47),T46)</f>
        <v/>
      </c>
      <c r="U47" s="476"/>
      <c r="V47" s="479"/>
    </row>
    <row r="48" spans="1:26" ht="29.5" customHeight="1" x14ac:dyDescent="0.2">
      <c r="A48" s="468">
        <f>'2 CONTEXTO E IDENTIFICACIÓN-RG'!A19</f>
        <v>0</v>
      </c>
      <c r="B48" s="471" t="str">
        <f>+'2 CONTEXTO E IDENTIFICACIÓN-RG'!F19</f>
        <v xml:space="preserve">  </v>
      </c>
      <c r="C48" s="448" t="str">
        <f>+'3 PROBABIL E IMPACTO INHERENTE'!E19</f>
        <v/>
      </c>
      <c r="D48" s="451" t="str">
        <f>+'3 PROBABIL E IMPACTO INHERENTE'!M19</f>
        <v/>
      </c>
      <c r="E48" s="68">
        <v>1</v>
      </c>
      <c r="F48" s="71"/>
      <c r="G48" s="71"/>
      <c r="H48" s="71"/>
      <c r="I48" s="317"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2" t="str">
        <f>+IFERROR(K48+N48,"")</f>
        <v/>
      </c>
      <c r="S48" s="332" t="str">
        <f>IF(L48='11 FORMULAS'!$P$5,C48-(C48*R48),C48)</f>
        <v/>
      </c>
      <c r="T48" s="332" t="str">
        <f>IF(L48='11 FORMULAS'!$P$6,D48-(D48*R48),D48)</f>
        <v/>
      </c>
      <c r="U48" s="474" t="str">
        <f>+IF(S51="","",S51)</f>
        <v/>
      </c>
      <c r="V48" s="477" t="str">
        <f>+IF(T51="","",T51)</f>
        <v/>
      </c>
      <c r="X48" s="328"/>
      <c r="Y48" s="329"/>
      <c r="Z48" s="329"/>
    </row>
    <row r="49" spans="1:26" ht="29.5" customHeight="1" x14ac:dyDescent="0.2">
      <c r="A49" s="469"/>
      <c r="B49" s="472"/>
      <c r="C49" s="449"/>
      <c r="D49" s="452"/>
      <c r="E49" s="69">
        <v>2</v>
      </c>
      <c r="F49" s="229"/>
      <c r="G49" s="229"/>
      <c r="H49" s="229"/>
      <c r="I49" s="318"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3" t="str">
        <f t="shared" ref="R49" si="21">+IFERROR(K49+N49,"")</f>
        <v/>
      </c>
      <c r="S49" s="333" t="str">
        <f>IF(L49='11 FORMULAS'!$P$5,S48-(S48*R49),S48)</f>
        <v/>
      </c>
      <c r="T49" s="333" t="str">
        <f>IF(L49='11 FORMULAS'!$P$6,T48-(T48*R49),T48)</f>
        <v/>
      </c>
      <c r="U49" s="475"/>
      <c r="V49" s="478"/>
      <c r="X49" s="328"/>
      <c r="Y49" s="329"/>
      <c r="Z49" s="329"/>
    </row>
    <row r="50" spans="1:26" ht="29.5" customHeight="1" x14ac:dyDescent="0.2">
      <c r="A50" s="469"/>
      <c r="B50" s="472"/>
      <c r="C50" s="449"/>
      <c r="D50" s="452"/>
      <c r="E50" s="69">
        <v>3</v>
      </c>
      <c r="F50" s="229"/>
      <c r="G50" s="229"/>
      <c r="H50" s="229"/>
      <c r="I50" s="318"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3" t="str">
        <f>+IFERROR(K50+N50,"")</f>
        <v/>
      </c>
      <c r="S50" s="333" t="str">
        <f>IF(L50='11 FORMULAS'!$P$5,S49-(S49*R50),S49)</f>
        <v/>
      </c>
      <c r="T50" s="333" t="str">
        <f>IF(L50='11 FORMULAS'!$P$6,T49-(T49*R50),T49)</f>
        <v/>
      </c>
      <c r="U50" s="475"/>
      <c r="V50" s="478"/>
      <c r="X50" s="328"/>
      <c r="Y50" s="329"/>
      <c r="Z50" s="329"/>
    </row>
    <row r="51" spans="1:26" ht="29.5" customHeight="1" thickBot="1" x14ac:dyDescent="0.25">
      <c r="A51" s="470"/>
      <c r="B51" s="473"/>
      <c r="C51" s="450"/>
      <c r="D51" s="453"/>
      <c r="E51" s="70">
        <v>4</v>
      </c>
      <c r="F51" s="230"/>
      <c r="G51" s="230"/>
      <c r="H51" s="230"/>
      <c r="I51" s="319"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4" t="str">
        <f t="shared" ref="R51" si="22">+IFERROR(K51+N51,"")</f>
        <v/>
      </c>
      <c r="S51" s="334" t="str">
        <f>IF(L51='11 FORMULAS'!$P$5,S50-(S50*R51),S50)</f>
        <v/>
      </c>
      <c r="T51" s="334" t="str">
        <f>IF(L51='11 FORMULAS'!$P$6,T50-(T50*R51),T50)</f>
        <v/>
      </c>
      <c r="U51" s="476"/>
      <c r="V51" s="479"/>
    </row>
    <row r="52" spans="1:26" ht="29.5" customHeight="1" x14ac:dyDescent="0.2">
      <c r="A52" s="468">
        <f>'2 CONTEXTO E IDENTIFICACIÓN-RG'!A20</f>
        <v>0</v>
      </c>
      <c r="B52" s="471" t="str">
        <f>+'2 CONTEXTO E IDENTIFICACIÓN-RG'!F20</f>
        <v xml:space="preserve">  </v>
      </c>
      <c r="C52" s="448" t="str">
        <f>+'3 PROBABIL E IMPACTO INHERENTE'!E20</f>
        <v/>
      </c>
      <c r="D52" s="451" t="str">
        <f>+'3 PROBABIL E IMPACTO INHERENTE'!M20</f>
        <v/>
      </c>
      <c r="E52" s="68">
        <v>1</v>
      </c>
      <c r="F52" s="71"/>
      <c r="G52" s="71"/>
      <c r="H52" s="71"/>
      <c r="I52" s="317"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2" t="str">
        <f>+IFERROR(K52+N52,"")</f>
        <v/>
      </c>
      <c r="S52" s="332" t="str">
        <f>IF(L52='11 FORMULAS'!$P$5,C52-(C52*R52),C52)</f>
        <v/>
      </c>
      <c r="T52" s="332" t="str">
        <f>IF(L52='11 FORMULAS'!$P$6,D52-(D52*R52),D52)</f>
        <v/>
      </c>
      <c r="U52" s="474" t="str">
        <f>+IF(S55="","",S55)</f>
        <v/>
      </c>
      <c r="V52" s="477" t="str">
        <f>+IF(T55="","",T55)</f>
        <v/>
      </c>
      <c r="X52" s="328"/>
      <c r="Y52" s="329"/>
      <c r="Z52" s="329"/>
    </row>
    <row r="53" spans="1:26" ht="29.5" customHeight="1" x14ac:dyDescent="0.2">
      <c r="A53" s="469"/>
      <c r="B53" s="472"/>
      <c r="C53" s="449"/>
      <c r="D53" s="452"/>
      <c r="E53" s="69">
        <v>2</v>
      </c>
      <c r="F53" s="229"/>
      <c r="G53" s="229"/>
      <c r="H53" s="229"/>
      <c r="I53" s="318"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3" t="str">
        <f t="shared" ref="R53" si="23">+IFERROR(K53+N53,"")</f>
        <v/>
      </c>
      <c r="S53" s="333" t="str">
        <f>IF(L53='11 FORMULAS'!$P$5,S52-(S52*R53),S52)</f>
        <v/>
      </c>
      <c r="T53" s="333" t="str">
        <f>IF(L53='11 FORMULAS'!$P$6,T52-(T52*R53),T52)</f>
        <v/>
      </c>
      <c r="U53" s="475"/>
      <c r="V53" s="478"/>
      <c r="X53" s="328"/>
      <c r="Y53" s="329"/>
      <c r="Z53" s="329"/>
    </row>
    <row r="54" spans="1:26" ht="29.5" customHeight="1" x14ac:dyDescent="0.2">
      <c r="A54" s="469"/>
      <c r="B54" s="472"/>
      <c r="C54" s="449"/>
      <c r="D54" s="452"/>
      <c r="E54" s="69">
        <v>3</v>
      </c>
      <c r="F54" s="229"/>
      <c r="G54" s="229"/>
      <c r="H54" s="229"/>
      <c r="I54" s="318"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3" t="str">
        <f>+IFERROR(K54+N54,"")</f>
        <v/>
      </c>
      <c r="S54" s="333" t="str">
        <f>IF(L54='11 FORMULAS'!$P$5,S53-(S53*R54),S53)</f>
        <v/>
      </c>
      <c r="T54" s="333" t="str">
        <f>IF(L54='11 FORMULAS'!$P$6,T53-(T53*R54),T53)</f>
        <v/>
      </c>
      <c r="U54" s="475"/>
      <c r="V54" s="478"/>
      <c r="X54" s="328"/>
      <c r="Y54" s="329"/>
      <c r="Z54" s="329"/>
    </row>
    <row r="55" spans="1:26" ht="29.5" customHeight="1" thickBot="1" x14ac:dyDescent="0.25">
      <c r="A55" s="470"/>
      <c r="B55" s="473"/>
      <c r="C55" s="450"/>
      <c r="D55" s="453"/>
      <c r="E55" s="70">
        <v>4</v>
      </c>
      <c r="F55" s="230"/>
      <c r="G55" s="230"/>
      <c r="H55" s="230"/>
      <c r="I55" s="319"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4" t="str">
        <f t="shared" ref="R55" si="24">+IFERROR(K55+N55,"")</f>
        <v/>
      </c>
      <c r="S55" s="334" t="str">
        <f>IF(L55='11 FORMULAS'!$P$5,S54-(S54*R55),S54)</f>
        <v/>
      </c>
      <c r="T55" s="334" t="str">
        <f>IF(L55='11 FORMULAS'!$P$6,T54-(T54*R55),T54)</f>
        <v/>
      </c>
      <c r="U55" s="476"/>
      <c r="V55" s="479"/>
    </row>
    <row r="56" spans="1:26" ht="29.5" customHeight="1" x14ac:dyDescent="0.2">
      <c r="A56" s="468">
        <f>'2 CONTEXTO E IDENTIFICACIÓN-RG'!A21</f>
        <v>0</v>
      </c>
      <c r="B56" s="471" t="str">
        <f>+'2 CONTEXTO E IDENTIFICACIÓN-RG'!F21</f>
        <v xml:space="preserve">  </v>
      </c>
      <c r="C56" s="448" t="str">
        <f>+'3 PROBABIL E IMPACTO INHERENTE'!E21</f>
        <v/>
      </c>
      <c r="D56" s="451" t="str">
        <f>+'3 PROBABIL E IMPACTO INHERENTE'!M21</f>
        <v/>
      </c>
      <c r="E56" s="68">
        <v>1</v>
      </c>
      <c r="F56" s="71"/>
      <c r="G56" s="71"/>
      <c r="H56" s="71"/>
      <c r="I56" s="317"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2" t="str">
        <f>+IFERROR(K56+N56,"")</f>
        <v/>
      </c>
      <c r="S56" s="332" t="str">
        <f>IF(L56='11 FORMULAS'!$P$5,C56-(C56*R56),C56)</f>
        <v/>
      </c>
      <c r="T56" s="332" t="str">
        <f>IF(L56='11 FORMULAS'!$P$6,D56-(D56*R56),D56)</f>
        <v/>
      </c>
      <c r="U56" s="474" t="str">
        <f>+IF(S59="","",S59)</f>
        <v/>
      </c>
      <c r="V56" s="477" t="str">
        <f>+IF(T59="","",T59)</f>
        <v/>
      </c>
      <c r="X56" s="328"/>
      <c r="Y56" s="329"/>
      <c r="Z56" s="329"/>
    </row>
    <row r="57" spans="1:26" ht="29.5" customHeight="1" x14ac:dyDescent="0.2">
      <c r="A57" s="469"/>
      <c r="B57" s="472"/>
      <c r="C57" s="449"/>
      <c r="D57" s="452"/>
      <c r="E57" s="69">
        <v>2</v>
      </c>
      <c r="F57" s="229"/>
      <c r="G57" s="229"/>
      <c r="H57" s="229"/>
      <c r="I57" s="318"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3" t="str">
        <f t="shared" ref="R57" si="25">+IFERROR(K57+N57,"")</f>
        <v/>
      </c>
      <c r="S57" s="333" t="str">
        <f>IF(L57='11 FORMULAS'!$P$5,S56-(S56*R57),S56)</f>
        <v/>
      </c>
      <c r="T57" s="333" t="str">
        <f>IF(L57='11 FORMULAS'!$P$6,T56-(T56*R57),T56)</f>
        <v/>
      </c>
      <c r="U57" s="475"/>
      <c r="V57" s="478"/>
      <c r="X57" s="328"/>
      <c r="Y57" s="329"/>
      <c r="Z57" s="329"/>
    </row>
    <row r="58" spans="1:26" ht="29.5" customHeight="1" x14ac:dyDescent="0.2">
      <c r="A58" s="469"/>
      <c r="B58" s="472"/>
      <c r="C58" s="449"/>
      <c r="D58" s="452"/>
      <c r="E58" s="69">
        <v>3</v>
      </c>
      <c r="F58" s="229"/>
      <c r="G58" s="229"/>
      <c r="H58" s="229"/>
      <c r="I58" s="318"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3" t="str">
        <f>+IFERROR(K58+N58,"")</f>
        <v/>
      </c>
      <c r="S58" s="333" t="str">
        <f>IF(L58='11 FORMULAS'!$P$5,S57-(S57*R58),S57)</f>
        <v/>
      </c>
      <c r="T58" s="333" t="str">
        <f>IF(L58='11 FORMULAS'!$P$6,T57-(T57*R58),T57)</f>
        <v/>
      </c>
      <c r="U58" s="475"/>
      <c r="V58" s="478"/>
      <c r="X58" s="328"/>
      <c r="Y58" s="329"/>
      <c r="Z58" s="329"/>
    </row>
    <row r="59" spans="1:26" ht="29.5" customHeight="1" thickBot="1" x14ac:dyDescent="0.25">
      <c r="A59" s="470"/>
      <c r="B59" s="473"/>
      <c r="C59" s="450"/>
      <c r="D59" s="453"/>
      <c r="E59" s="70">
        <v>4</v>
      </c>
      <c r="F59" s="230"/>
      <c r="G59" s="230"/>
      <c r="H59" s="230"/>
      <c r="I59" s="319"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4" t="str">
        <f t="shared" ref="R59" si="26">+IFERROR(K59+N59,"")</f>
        <v/>
      </c>
      <c r="S59" s="334" t="str">
        <f>IF(L59='11 FORMULAS'!$P$5,S58-(S58*R59),S58)</f>
        <v/>
      </c>
      <c r="T59" s="334" t="str">
        <f>IF(L59='11 FORMULAS'!$P$6,T58-(T58*R59),T58)</f>
        <v/>
      </c>
      <c r="U59" s="476"/>
      <c r="V59" s="479"/>
    </row>
    <row r="60" spans="1:26" ht="29.5" customHeight="1" x14ac:dyDescent="0.2">
      <c r="A60" s="468">
        <f>'2 CONTEXTO E IDENTIFICACIÓN-RG'!A22</f>
        <v>0</v>
      </c>
      <c r="B60" s="471" t="str">
        <f>+'2 CONTEXTO E IDENTIFICACIÓN-RG'!F22</f>
        <v xml:space="preserve">  </v>
      </c>
      <c r="C60" s="448" t="str">
        <f>+'3 PROBABIL E IMPACTO INHERENTE'!E22</f>
        <v/>
      </c>
      <c r="D60" s="451" t="str">
        <f>+'3 PROBABIL E IMPACTO INHERENTE'!M22</f>
        <v/>
      </c>
      <c r="E60" s="68">
        <v>1</v>
      </c>
      <c r="F60" s="71"/>
      <c r="G60" s="71"/>
      <c r="H60" s="71"/>
      <c r="I60" s="317"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2" t="str">
        <f>+IFERROR(K60+N60,"")</f>
        <v/>
      </c>
      <c r="S60" s="332" t="str">
        <f>IF(L60='11 FORMULAS'!$P$5,C60-(C60*R60),C60)</f>
        <v/>
      </c>
      <c r="T60" s="332" t="str">
        <f>IF(L60='11 FORMULAS'!$P$6,D60-(D60*R60),D60)</f>
        <v/>
      </c>
      <c r="U60" s="474" t="str">
        <f>+IF(S63="","",S63)</f>
        <v/>
      </c>
      <c r="V60" s="477" t="str">
        <f>+IF(T63="","",T63)</f>
        <v/>
      </c>
      <c r="X60" s="328"/>
      <c r="Y60" s="329"/>
      <c r="Z60" s="329"/>
    </row>
    <row r="61" spans="1:26" ht="29.5" customHeight="1" x14ac:dyDescent="0.2">
      <c r="A61" s="469"/>
      <c r="B61" s="472"/>
      <c r="C61" s="449"/>
      <c r="D61" s="452"/>
      <c r="E61" s="69">
        <v>2</v>
      </c>
      <c r="F61" s="229"/>
      <c r="G61" s="229"/>
      <c r="H61" s="229"/>
      <c r="I61" s="318"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3" t="str">
        <f t="shared" ref="R61" si="27">+IFERROR(K61+N61,"")</f>
        <v/>
      </c>
      <c r="S61" s="333" t="str">
        <f>IF(L61='11 FORMULAS'!$P$5,S60-(S60*R61),S60)</f>
        <v/>
      </c>
      <c r="T61" s="333" t="str">
        <f>IF(L61='11 FORMULAS'!$P$6,T60-(T60*R61),T60)</f>
        <v/>
      </c>
      <c r="U61" s="475"/>
      <c r="V61" s="478"/>
      <c r="X61" s="328"/>
      <c r="Y61" s="329"/>
      <c r="Z61" s="329"/>
    </row>
    <row r="62" spans="1:26" ht="29.5" customHeight="1" x14ac:dyDescent="0.2">
      <c r="A62" s="469"/>
      <c r="B62" s="472"/>
      <c r="C62" s="449"/>
      <c r="D62" s="452"/>
      <c r="E62" s="69">
        <v>3</v>
      </c>
      <c r="F62" s="229"/>
      <c r="G62" s="229"/>
      <c r="H62" s="229"/>
      <c r="I62" s="318"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3" t="str">
        <f>+IFERROR(K62+N62,"")</f>
        <v/>
      </c>
      <c r="S62" s="333" t="str">
        <f>IF(L62='11 FORMULAS'!$P$5,S61-(S61*R62),S61)</f>
        <v/>
      </c>
      <c r="T62" s="333" t="str">
        <f>IF(L62='11 FORMULAS'!$P$6,T61-(T61*R62),T61)</f>
        <v/>
      </c>
      <c r="U62" s="475"/>
      <c r="V62" s="478"/>
      <c r="X62" s="328"/>
      <c r="Y62" s="329"/>
      <c r="Z62" s="329"/>
    </row>
    <row r="63" spans="1:26" ht="29.5" customHeight="1" thickBot="1" x14ac:dyDescent="0.25">
      <c r="A63" s="470"/>
      <c r="B63" s="473"/>
      <c r="C63" s="450"/>
      <c r="D63" s="453"/>
      <c r="E63" s="70">
        <v>4</v>
      </c>
      <c r="F63" s="230"/>
      <c r="G63" s="230"/>
      <c r="H63" s="230"/>
      <c r="I63" s="319"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4" t="str">
        <f t="shared" ref="R63" si="28">+IFERROR(K63+N63,"")</f>
        <v/>
      </c>
      <c r="S63" s="334" t="str">
        <f>IF(L63='11 FORMULAS'!$P$5,S62-(S62*R63),S62)</f>
        <v/>
      </c>
      <c r="T63" s="334" t="str">
        <f>IF(L63='11 FORMULAS'!$P$6,T62-(T62*R63),T62)</f>
        <v/>
      </c>
      <c r="U63" s="476"/>
      <c r="V63" s="479"/>
    </row>
    <row r="64" spans="1:26" ht="29.5" customHeight="1" x14ac:dyDescent="0.2">
      <c r="A64" s="468">
        <f>'2 CONTEXTO E IDENTIFICACIÓN-RG'!A23</f>
        <v>0</v>
      </c>
      <c r="B64" s="471" t="str">
        <f>+'2 CONTEXTO E IDENTIFICACIÓN-RG'!F23</f>
        <v xml:space="preserve">  </v>
      </c>
      <c r="C64" s="448" t="str">
        <f>+'3 PROBABIL E IMPACTO INHERENTE'!E23</f>
        <v/>
      </c>
      <c r="D64" s="451" t="str">
        <f>+'3 PROBABIL E IMPACTO INHERENTE'!M23</f>
        <v/>
      </c>
      <c r="E64" s="68">
        <v>1</v>
      </c>
      <c r="F64" s="71"/>
      <c r="G64" s="71"/>
      <c r="H64" s="71"/>
      <c r="I64" s="317"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2" t="str">
        <f>+IFERROR(K64+N64,"")</f>
        <v/>
      </c>
      <c r="S64" s="332" t="str">
        <f>IF(L64='11 FORMULAS'!$P$5,C64-(C64*R64),C64)</f>
        <v/>
      </c>
      <c r="T64" s="332" t="str">
        <f>IF(L64='11 FORMULAS'!$P$6,D64-(D64*R64),D64)</f>
        <v/>
      </c>
      <c r="U64" s="474" t="str">
        <f>+IF(S67="","",S67)</f>
        <v/>
      </c>
      <c r="V64" s="477" t="str">
        <f>+IF(T67="","",T67)</f>
        <v/>
      </c>
      <c r="X64" s="328"/>
      <c r="Y64" s="329"/>
      <c r="Z64" s="329"/>
    </row>
    <row r="65" spans="1:26" ht="29.5" customHeight="1" x14ac:dyDescent="0.2">
      <c r="A65" s="469"/>
      <c r="B65" s="472"/>
      <c r="C65" s="449"/>
      <c r="D65" s="452"/>
      <c r="E65" s="69">
        <v>2</v>
      </c>
      <c r="F65" s="229"/>
      <c r="G65" s="229"/>
      <c r="H65" s="229"/>
      <c r="I65" s="318"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3" t="str">
        <f t="shared" ref="R65" si="29">+IFERROR(K65+N65,"")</f>
        <v/>
      </c>
      <c r="S65" s="333" t="str">
        <f>IF(L65='11 FORMULAS'!$P$5,S64-(S64*R65),S64)</f>
        <v/>
      </c>
      <c r="T65" s="333" t="str">
        <f>IF(L65='11 FORMULAS'!$P$6,T64-(T64*R65),T64)</f>
        <v/>
      </c>
      <c r="U65" s="475"/>
      <c r="V65" s="478"/>
      <c r="X65" s="328"/>
      <c r="Y65" s="329"/>
      <c r="Z65" s="329"/>
    </row>
    <row r="66" spans="1:26" ht="29.5" customHeight="1" x14ac:dyDescent="0.2">
      <c r="A66" s="469"/>
      <c r="B66" s="472"/>
      <c r="C66" s="449"/>
      <c r="D66" s="452"/>
      <c r="E66" s="69">
        <v>3</v>
      </c>
      <c r="F66" s="229"/>
      <c r="G66" s="229"/>
      <c r="H66" s="229"/>
      <c r="I66" s="318"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3" t="str">
        <f>+IFERROR(K66+N66,"")</f>
        <v/>
      </c>
      <c r="S66" s="333" t="str">
        <f>IF(L66='11 FORMULAS'!$P$5,S65-(S65*R66),S65)</f>
        <v/>
      </c>
      <c r="T66" s="333" t="str">
        <f>IF(L66='11 FORMULAS'!$P$6,T65-(T65*R66),T65)</f>
        <v/>
      </c>
      <c r="U66" s="475"/>
      <c r="V66" s="478"/>
      <c r="X66" s="328"/>
      <c r="Y66" s="329"/>
      <c r="Z66" s="329"/>
    </row>
    <row r="67" spans="1:26" ht="29.5" customHeight="1" thickBot="1" x14ac:dyDescent="0.25">
      <c r="A67" s="470"/>
      <c r="B67" s="473"/>
      <c r="C67" s="450"/>
      <c r="D67" s="453"/>
      <c r="E67" s="70">
        <v>4</v>
      </c>
      <c r="F67" s="230"/>
      <c r="G67" s="230"/>
      <c r="H67" s="230"/>
      <c r="I67" s="319"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4" t="str">
        <f t="shared" ref="R67" si="30">+IFERROR(K67+N67,"")</f>
        <v/>
      </c>
      <c r="S67" s="334" t="str">
        <f>IF(L67='11 FORMULAS'!$P$5,S66-(S66*R67),S66)</f>
        <v/>
      </c>
      <c r="T67" s="334" t="str">
        <f>IF(L67='11 FORMULAS'!$P$6,T66-(T66*R67),T66)</f>
        <v/>
      </c>
      <c r="U67" s="476"/>
      <c r="V67" s="479"/>
    </row>
    <row r="68" spans="1:26" ht="29.5" customHeight="1" x14ac:dyDescent="0.2">
      <c r="A68" s="468">
        <f>'2 CONTEXTO E IDENTIFICACIÓN-RG'!A24</f>
        <v>0</v>
      </c>
      <c r="B68" s="471" t="str">
        <f>+'2 CONTEXTO E IDENTIFICACIÓN-RG'!F24</f>
        <v xml:space="preserve">  </v>
      </c>
      <c r="C68" s="448" t="str">
        <f>+'3 PROBABIL E IMPACTO INHERENTE'!E24</f>
        <v/>
      </c>
      <c r="D68" s="451" t="str">
        <f>+'3 PROBABIL E IMPACTO INHERENTE'!M24</f>
        <v/>
      </c>
      <c r="E68" s="68">
        <v>1</v>
      </c>
      <c r="F68" s="71"/>
      <c r="G68" s="71"/>
      <c r="H68" s="71"/>
      <c r="I68" s="317"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2" t="str">
        <f>+IFERROR(K68+N68,"")</f>
        <v/>
      </c>
      <c r="S68" s="332" t="str">
        <f>IF(L68='11 FORMULAS'!$P$5,C68-(C68*R68),C68)</f>
        <v/>
      </c>
      <c r="T68" s="332" t="str">
        <f>IF(L68='11 FORMULAS'!$P$6,D68-(D68*R68),D68)</f>
        <v/>
      </c>
      <c r="U68" s="474" t="str">
        <f>+IF(S71="","",S71)</f>
        <v/>
      </c>
      <c r="V68" s="477" t="str">
        <f>+IF(T71="","",T71)</f>
        <v/>
      </c>
      <c r="X68" s="328"/>
      <c r="Y68" s="329"/>
      <c r="Z68" s="329"/>
    </row>
    <row r="69" spans="1:26" ht="29.5" customHeight="1" x14ac:dyDescent="0.2">
      <c r="A69" s="469"/>
      <c r="B69" s="472"/>
      <c r="C69" s="449"/>
      <c r="D69" s="452"/>
      <c r="E69" s="69">
        <v>2</v>
      </c>
      <c r="F69" s="229"/>
      <c r="G69" s="229"/>
      <c r="H69" s="229"/>
      <c r="I69" s="318"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3" t="str">
        <f t="shared" ref="R69" si="31">+IFERROR(K69+N69,"")</f>
        <v/>
      </c>
      <c r="S69" s="333" t="str">
        <f>IF(L69='11 FORMULAS'!$P$5,S68-(S68*R69),S68)</f>
        <v/>
      </c>
      <c r="T69" s="333" t="str">
        <f>IF(L69='11 FORMULAS'!$P$6,T68-(T68*R69),T68)</f>
        <v/>
      </c>
      <c r="U69" s="475"/>
      <c r="V69" s="478"/>
      <c r="X69" s="328"/>
      <c r="Y69" s="329"/>
      <c r="Z69" s="329"/>
    </row>
    <row r="70" spans="1:26" ht="29.5" customHeight="1" x14ac:dyDescent="0.2">
      <c r="A70" s="469"/>
      <c r="B70" s="472"/>
      <c r="C70" s="449"/>
      <c r="D70" s="452"/>
      <c r="E70" s="69">
        <v>3</v>
      </c>
      <c r="F70" s="229"/>
      <c r="G70" s="229"/>
      <c r="H70" s="229"/>
      <c r="I70" s="318"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3" t="str">
        <f>+IFERROR(K70+N70,"")</f>
        <v/>
      </c>
      <c r="S70" s="333" t="str">
        <f>IF(L70='11 FORMULAS'!$P$5,S69-(S69*R70),S69)</f>
        <v/>
      </c>
      <c r="T70" s="333" t="str">
        <f>IF(L70='11 FORMULAS'!$P$6,T69-(T69*R70),T69)</f>
        <v/>
      </c>
      <c r="U70" s="475"/>
      <c r="V70" s="478"/>
      <c r="X70" s="328"/>
      <c r="Y70" s="329"/>
      <c r="Z70" s="329"/>
    </row>
    <row r="71" spans="1:26" ht="29.5" customHeight="1" thickBot="1" x14ac:dyDescent="0.25">
      <c r="A71" s="470"/>
      <c r="B71" s="473"/>
      <c r="C71" s="450"/>
      <c r="D71" s="453"/>
      <c r="E71" s="70">
        <v>4</v>
      </c>
      <c r="F71" s="230"/>
      <c r="G71" s="230"/>
      <c r="H71" s="230"/>
      <c r="I71" s="319"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4" t="str">
        <f t="shared" ref="R71" si="32">+IFERROR(K71+N71,"")</f>
        <v/>
      </c>
      <c r="S71" s="334" t="str">
        <f>IF(L71='11 FORMULAS'!$P$5,S70-(S70*R71),S70)</f>
        <v/>
      </c>
      <c r="T71" s="334" t="str">
        <f>IF(L71='11 FORMULAS'!$P$6,T70-(T70*R71),T70)</f>
        <v/>
      </c>
      <c r="U71" s="476"/>
      <c r="V71" s="479"/>
    </row>
    <row r="72" spans="1:26" ht="29.5" customHeight="1" x14ac:dyDescent="0.2">
      <c r="A72" s="468">
        <f>'2 CONTEXTO E IDENTIFICACIÓN-RG'!A25</f>
        <v>0</v>
      </c>
      <c r="B72" s="471" t="str">
        <f>+'2 CONTEXTO E IDENTIFICACIÓN-RG'!F25</f>
        <v xml:space="preserve">  </v>
      </c>
      <c r="C72" s="448" t="str">
        <f>+'3 PROBABIL E IMPACTO INHERENTE'!E25</f>
        <v/>
      </c>
      <c r="D72" s="451" t="str">
        <f>+'3 PROBABIL E IMPACTO INHERENTE'!M25</f>
        <v/>
      </c>
      <c r="E72" s="68">
        <v>1</v>
      </c>
      <c r="F72" s="71"/>
      <c r="G72" s="71"/>
      <c r="H72" s="71"/>
      <c r="I72" s="317"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2" t="str">
        <f>+IFERROR(K72+N72,"")</f>
        <v/>
      </c>
      <c r="S72" s="332" t="str">
        <f>IF(L72='11 FORMULAS'!$P$5,C72-(C72*R72),C72)</f>
        <v/>
      </c>
      <c r="T72" s="332" t="str">
        <f>IF(L72='11 FORMULAS'!$P$6,D72-(D72*R72),D72)</f>
        <v/>
      </c>
      <c r="U72" s="474" t="str">
        <f>+IF(S75="","",S75)</f>
        <v/>
      </c>
      <c r="V72" s="477" t="str">
        <f>+IF(T75="","",T75)</f>
        <v/>
      </c>
      <c r="X72" s="328"/>
      <c r="Y72" s="329"/>
      <c r="Z72" s="329"/>
    </row>
    <row r="73" spans="1:26" ht="29.5" customHeight="1" x14ac:dyDescent="0.2">
      <c r="A73" s="469"/>
      <c r="B73" s="472"/>
      <c r="C73" s="449"/>
      <c r="D73" s="452"/>
      <c r="E73" s="69">
        <v>2</v>
      </c>
      <c r="F73" s="229"/>
      <c r="G73" s="229"/>
      <c r="H73" s="229"/>
      <c r="I73" s="318"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3" t="str">
        <f t="shared" ref="R73" si="34">+IFERROR(K73+N73,"")</f>
        <v/>
      </c>
      <c r="S73" s="333" t="str">
        <f>IF(L73='11 FORMULAS'!$P$5,S72-(S72*R73),S72)</f>
        <v/>
      </c>
      <c r="T73" s="333" t="str">
        <f>IF(L73='11 FORMULAS'!$P$6,T72-(T72*R73),T72)</f>
        <v/>
      </c>
      <c r="U73" s="475"/>
      <c r="V73" s="478"/>
      <c r="X73" s="328"/>
      <c r="Y73" s="329"/>
      <c r="Z73" s="329"/>
    </row>
    <row r="74" spans="1:26" ht="29.5" customHeight="1" x14ac:dyDescent="0.2">
      <c r="A74" s="469"/>
      <c r="B74" s="472"/>
      <c r="C74" s="449"/>
      <c r="D74" s="452"/>
      <c r="E74" s="69">
        <v>3</v>
      </c>
      <c r="F74" s="229"/>
      <c r="G74" s="229"/>
      <c r="H74" s="229"/>
      <c r="I74" s="318"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3" t="str">
        <f>+IFERROR(K74+N74,"")</f>
        <v/>
      </c>
      <c r="S74" s="333" t="str">
        <f>IF(L74='11 FORMULAS'!$P$5,S73-(S73*R74),S73)</f>
        <v/>
      </c>
      <c r="T74" s="333" t="str">
        <f>IF(L74='11 FORMULAS'!$P$6,T73-(T73*R74),T73)</f>
        <v/>
      </c>
      <c r="U74" s="475"/>
      <c r="V74" s="478"/>
      <c r="X74" s="328"/>
      <c r="Y74" s="329"/>
      <c r="Z74" s="329"/>
    </row>
    <row r="75" spans="1:26" ht="29.5" customHeight="1" thickBot="1" x14ac:dyDescent="0.25">
      <c r="A75" s="470"/>
      <c r="B75" s="473"/>
      <c r="C75" s="450"/>
      <c r="D75" s="453"/>
      <c r="E75" s="70">
        <v>4</v>
      </c>
      <c r="F75" s="230"/>
      <c r="G75" s="230"/>
      <c r="H75" s="230"/>
      <c r="I75" s="319"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4" t="str">
        <f t="shared" ref="R75" si="35">+IFERROR(K75+N75,"")</f>
        <v/>
      </c>
      <c r="S75" s="334" t="str">
        <f>IF(L75='11 FORMULAS'!$P$5,S74-(S74*R75),S74)</f>
        <v/>
      </c>
      <c r="T75" s="334" t="str">
        <f>IF(L75='11 FORMULAS'!$P$6,T74-(T74*R75),T74)</f>
        <v/>
      </c>
      <c r="U75" s="476"/>
      <c r="V75" s="479"/>
    </row>
    <row r="76" spans="1:26" ht="29.5" customHeight="1" x14ac:dyDescent="0.2">
      <c r="A76" s="468">
        <f>'2 CONTEXTO E IDENTIFICACIÓN-RG'!A26</f>
        <v>0</v>
      </c>
      <c r="B76" s="471" t="str">
        <f>+'2 CONTEXTO E IDENTIFICACIÓN-RG'!F26</f>
        <v xml:space="preserve">  </v>
      </c>
      <c r="C76" s="448" t="str">
        <f>+'3 PROBABIL E IMPACTO INHERENTE'!E26</f>
        <v/>
      </c>
      <c r="D76" s="451" t="str">
        <f>+'3 PROBABIL E IMPACTO INHERENTE'!M26</f>
        <v/>
      </c>
      <c r="E76" s="68">
        <v>1</v>
      </c>
      <c r="F76" s="71"/>
      <c r="G76" s="71"/>
      <c r="H76" s="71"/>
      <c r="I76" s="317"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2" t="str">
        <f>+IFERROR(K76+N76,"")</f>
        <v/>
      </c>
      <c r="S76" s="332" t="str">
        <f>IF(L76='11 FORMULAS'!$P$5,C76-(C76*R76),C76)</f>
        <v/>
      </c>
      <c r="T76" s="332" t="str">
        <f>IF(L76='11 FORMULAS'!$P$6,D76-(D76*R76),D76)</f>
        <v/>
      </c>
      <c r="U76" s="474" t="str">
        <f>+IF(S79="","",S79)</f>
        <v/>
      </c>
      <c r="V76" s="477" t="str">
        <f>+IF(T79="","",T79)</f>
        <v/>
      </c>
      <c r="X76" s="328"/>
      <c r="Y76" s="329"/>
      <c r="Z76" s="329"/>
    </row>
    <row r="77" spans="1:26" ht="29.5" customHeight="1" x14ac:dyDescent="0.2">
      <c r="A77" s="469"/>
      <c r="B77" s="472"/>
      <c r="C77" s="449"/>
      <c r="D77" s="452"/>
      <c r="E77" s="69">
        <v>2</v>
      </c>
      <c r="F77" s="229"/>
      <c r="G77" s="229"/>
      <c r="H77" s="229"/>
      <c r="I77" s="318"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3" t="str">
        <f t="shared" ref="R77" si="36">+IFERROR(K77+N77,"")</f>
        <v/>
      </c>
      <c r="S77" s="333" t="str">
        <f>IF(L77='11 FORMULAS'!$P$5,S76-(S76*R77),S76)</f>
        <v/>
      </c>
      <c r="T77" s="333" t="str">
        <f>IF(L77='11 FORMULAS'!$P$6,T76-(T76*R77),T76)</f>
        <v/>
      </c>
      <c r="U77" s="475"/>
      <c r="V77" s="478"/>
      <c r="X77" s="328"/>
      <c r="Y77" s="329"/>
      <c r="Z77" s="329"/>
    </row>
    <row r="78" spans="1:26" ht="29.5" customHeight="1" x14ac:dyDescent="0.2">
      <c r="A78" s="469"/>
      <c r="B78" s="472"/>
      <c r="C78" s="449"/>
      <c r="D78" s="452"/>
      <c r="E78" s="69">
        <v>3</v>
      </c>
      <c r="F78" s="229"/>
      <c r="G78" s="229"/>
      <c r="H78" s="229"/>
      <c r="I78" s="318"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3" t="str">
        <f>+IFERROR(K78+N78,"")</f>
        <v/>
      </c>
      <c r="S78" s="333" t="str">
        <f>IF(L78='11 FORMULAS'!$P$5,S77-(S77*R78),S77)</f>
        <v/>
      </c>
      <c r="T78" s="333" t="str">
        <f>IF(L78='11 FORMULAS'!$P$6,T77-(T77*R78),T77)</f>
        <v/>
      </c>
      <c r="U78" s="475"/>
      <c r="V78" s="478"/>
      <c r="X78" s="328"/>
      <c r="Y78" s="329"/>
      <c r="Z78" s="329"/>
    </row>
    <row r="79" spans="1:26" ht="29.5" customHeight="1" thickBot="1" x14ac:dyDescent="0.25">
      <c r="A79" s="470"/>
      <c r="B79" s="473"/>
      <c r="C79" s="450"/>
      <c r="D79" s="453"/>
      <c r="E79" s="70">
        <v>4</v>
      </c>
      <c r="F79" s="230"/>
      <c r="G79" s="230"/>
      <c r="H79" s="230"/>
      <c r="I79" s="319"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4" t="str">
        <f t="shared" ref="R79" si="37">+IFERROR(K79+N79,"")</f>
        <v/>
      </c>
      <c r="S79" s="334" t="str">
        <f>IF(L79='11 FORMULAS'!$P$5,S78-(S78*R79),S78)</f>
        <v/>
      </c>
      <c r="T79" s="334" t="str">
        <f>IF(L79='11 FORMULAS'!$P$6,T78-(T78*R79),T78)</f>
        <v/>
      </c>
      <c r="U79" s="476"/>
      <c r="V79" s="479"/>
    </row>
    <row r="80" spans="1:26" ht="29.5" customHeight="1" x14ac:dyDescent="0.2">
      <c r="A80" s="468">
        <f>'2 CONTEXTO E IDENTIFICACIÓN-RG'!A27</f>
        <v>0</v>
      </c>
      <c r="B80" s="471" t="str">
        <f>+'2 CONTEXTO E IDENTIFICACIÓN-RG'!F27</f>
        <v xml:space="preserve">  </v>
      </c>
      <c r="C80" s="448" t="str">
        <f>+'3 PROBABIL E IMPACTO INHERENTE'!E27</f>
        <v/>
      </c>
      <c r="D80" s="451" t="str">
        <f>+'3 PROBABIL E IMPACTO INHERENTE'!M27</f>
        <v/>
      </c>
      <c r="E80" s="68">
        <v>1</v>
      </c>
      <c r="F80" s="71"/>
      <c r="G80" s="71"/>
      <c r="H80" s="71"/>
      <c r="I80" s="317"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2" t="str">
        <f>+IFERROR(K80+N80,"")</f>
        <v/>
      </c>
      <c r="S80" s="332" t="str">
        <f>IF(L80='11 FORMULAS'!$P$5,C80-(C80*R80),C80)</f>
        <v/>
      </c>
      <c r="T80" s="332" t="str">
        <f>IF(L80='11 FORMULAS'!$P$6,D80-(D80*R80),D80)</f>
        <v/>
      </c>
      <c r="U80" s="474" t="str">
        <f>+IF(S83="","",S83)</f>
        <v/>
      </c>
      <c r="V80" s="477" t="str">
        <f>+IF(T83="","",T83)</f>
        <v/>
      </c>
      <c r="X80" s="328"/>
      <c r="Y80" s="329"/>
      <c r="Z80" s="329"/>
    </row>
    <row r="81" spans="1:26" ht="29.5" customHeight="1" x14ac:dyDescent="0.2">
      <c r="A81" s="469"/>
      <c r="B81" s="472"/>
      <c r="C81" s="449"/>
      <c r="D81" s="452"/>
      <c r="E81" s="69">
        <v>2</v>
      </c>
      <c r="F81" s="229"/>
      <c r="G81" s="229"/>
      <c r="H81" s="229"/>
      <c r="I81" s="318"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3" t="str">
        <f t="shared" ref="R81" si="38">+IFERROR(K81+N81,"")</f>
        <v/>
      </c>
      <c r="S81" s="333" t="str">
        <f>IF(L81='11 FORMULAS'!$P$5,S80-(S80*R81),S80)</f>
        <v/>
      </c>
      <c r="T81" s="333" t="str">
        <f>IF(L81='11 FORMULAS'!$P$6,T80-(T80*R81),T80)</f>
        <v/>
      </c>
      <c r="U81" s="475"/>
      <c r="V81" s="478"/>
      <c r="X81" s="328"/>
      <c r="Y81" s="329"/>
      <c r="Z81" s="329"/>
    </row>
    <row r="82" spans="1:26" ht="29.5" customHeight="1" x14ac:dyDescent="0.2">
      <c r="A82" s="469"/>
      <c r="B82" s="472"/>
      <c r="C82" s="449"/>
      <c r="D82" s="452"/>
      <c r="E82" s="69">
        <v>3</v>
      </c>
      <c r="F82" s="229"/>
      <c r="G82" s="229"/>
      <c r="H82" s="229"/>
      <c r="I82" s="318"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3" t="str">
        <f>+IFERROR(K82+N82,"")</f>
        <v/>
      </c>
      <c r="S82" s="333" t="str">
        <f>IF(L82='11 FORMULAS'!$P$5,S81-(S81*R82),S81)</f>
        <v/>
      </c>
      <c r="T82" s="333" t="str">
        <f>IF(L82='11 FORMULAS'!$P$6,T81-(T81*R82),T81)</f>
        <v/>
      </c>
      <c r="U82" s="475"/>
      <c r="V82" s="478"/>
      <c r="X82" s="328"/>
      <c r="Y82" s="329"/>
      <c r="Z82" s="329"/>
    </row>
    <row r="83" spans="1:26" ht="29.5" customHeight="1" thickBot="1" x14ac:dyDescent="0.25">
      <c r="A83" s="470"/>
      <c r="B83" s="473"/>
      <c r="C83" s="450"/>
      <c r="D83" s="453"/>
      <c r="E83" s="70">
        <v>4</v>
      </c>
      <c r="F83" s="230"/>
      <c r="G83" s="230"/>
      <c r="H83" s="230"/>
      <c r="I83" s="319"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4" t="str">
        <f t="shared" ref="R83" si="39">+IFERROR(K83+N83,"")</f>
        <v/>
      </c>
      <c r="S83" s="334" t="str">
        <f>IF(L83='11 FORMULAS'!$P$5,S82-(S82*R83),S82)</f>
        <v/>
      </c>
      <c r="T83" s="334" t="str">
        <f>IF(L83='11 FORMULAS'!$P$6,T82-(T82*R83),T82)</f>
        <v/>
      </c>
      <c r="U83" s="476"/>
      <c r="V83" s="479"/>
    </row>
    <row r="84" spans="1:26" ht="29.5" customHeight="1" x14ac:dyDescent="0.2">
      <c r="A84" s="468">
        <f>'2 CONTEXTO E IDENTIFICACIÓN-RG'!A28</f>
        <v>0</v>
      </c>
      <c r="B84" s="471" t="str">
        <f>+'2 CONTEXTO E IDENTIFICACIÓN-RG'!F28</f>
        <v xml:space="preserve">  </v>
      </c>
      <c r="C84" s="448" t="str">
        <f>+'3 PROBABIL E IMPACTO INHERENTE'!E28</f>
        <v/>
      </c>
      <c r="D84" s="451" t="str">
        <f>+'3 PROBABIL E IMPACTO INHERENTE'!M28</f>
        <v/>
      </c>
      <c r="E84" s="68">
        <v>1</v>
      </c>
      <c r="F84" s="71"/>
      <c r="G84" s="71"/>
      <c r="H84" s="71"/>
      <c r="I84" s="317"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2" t="str">
        <f>+IFERROR(K84+N84,"")</f>
        <v/>
      </c>
      <c r="S84" s="332" t="str">
        <f>IF(L84='11 FORMULAS'!$P$5,C84-(C84*R84),C84)</f>
        <v/>
      </c>
      <c r="T84" s="332" t="str">
        <f>IF(L84='11 FORMULAS'!$P$6,D84-(D84*R84),D84)</f>
        <v/>
      </c>
      <c r="U84" s="474" t="str">
        <f>+IF(S87="","",S87)</f>
        <v/>
      </c>
      <c r="V84" s="477" t="str">
        <f>+IF(T87="","",T87)</f>
        <v/>
      </c>
      <c r="X84" s="328"/>
      <c r="Y84" s="329"/>
      <c r="Z84" s="329"/>
    </row>
    <row r="85" spans="1:26" ht="29.5" customHeight="1" x14ac:dyDescent="0.2">
      <c r="A85" s="469"/>
      <c r="B85" s="472"/>
      <c r="C85" s="449"/>
      <c r="D85" s="452"/>
      <c r="E85" s="69">
        <v>2</v>
      </c>
      <c r="F85" s="229"/>
      <c r="G85" s="229"/>
      <c r="H85" s="229"/>
      <c r="I85" s="318"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3" t="str">
        <f t="shared" ref="R85" si="40">+IFERROR(K85+N85,"")</f>
        <v/>
      </c>
      <c r="S85" s="333" t="str">
        <f>IF(L85='11 FORMULAS'!$P$5,S84-(S84*R85),S84)</f>
        <v/>
      </c>
      <c r="T85" s="333" t="str">
        <f>IF(L85='11 FORMULAS'!$P$6,T84-(T84*R85),T84)</f>
        <v/>
      </c>
      <c r="U85" s="475"/>
      <c r="V85" s="478"/>
      <c r="X85" s="328"/>
      <c r="Y85" s="329"/>
      <c r="Z85" s="329"/>
    </row>
    <row r="86" spans="1:26" ht="29.5" customHeight="1" x14ac:dyDescent="0.2">
      <c r="A86" s="469"/>
      <c r="B86" s="472"/>
      <c r="C86" s="449"/>
      <c r="D86" s="452"/>
      <c r="E86" s="69">
        <v>3</v>
      </c>
      <c r="F86" s="229"/>
      <c r="G86" s="229"/>
      <c r="H86" s="229"/>
      <c r="I86" s="318"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3" t="str">
        <f>+IFERROR(K86+N86,"")</f>
        <v/>
      </c>
      <c r="S86" s="333" t="str">
        <f>IF(L86='11 FORMULAS'!$P$5,S85-(S85*R86),S85)</f>
        <v/>
      </c>
      <c r="T86" s="333" t="str">
        <f>IF(L86='11 FORMULAS'!$P$6,T85-(T85*R86),T85)</f>
        <v/>
      </c>
      <c r="U86" s="475"/>
      <c r="V86" s="478"/>
      <c r="X86" s="328"/>
      <c r="Y86" s="329"/>
      <c r="Z86" s="329"/>
    </row>
    <row r="87" spans="1:26" ht="29.5" customHeight="1" thickBot="1" x14ac:dyDescent="0.25">
      <c r="A87" s="470"/>
      <c r="B87" s="473"/>
      <c r="C87" s="450"/>
      <c r="D87" s="453"/>
      <c r="E87" s="70">
        <v>4</v>
      </c>
      <c r="F87" s="230"/>
      <c r="G87" s="230"/>
      <c r="H87" s="230"/>
      <c r="I87" s="319"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4" t="str">
        <f t="shared" ref="R87" si="41">+IFERROR(K87+N87,"")</f>
        <v/>
      </c>
      <c r="S87" s="334" t="str">
        <f>IF(L87='11 FORMULAS'!$P$5,S86-(S86*R87),S86)</f>
        <v/>
      </c>
      <c r="T87" s="334" t="str">
        <f>IF(L87='11 FORMULAS'!$P$6,T86-(T86*R87),T86)</f>
        <v/>
      </c>
      <c r="U87" s="476"/>
      <c r="V87" s="479"/>
    </row>
  </sheetData>
  <sheetProtection sheet="1" formatCells="0" formatColumns="0" formatRows="0" sort="0" autoFilter="0" pivotTables="0"/>
  <autoFilter ref="A7:W87" xr:uid="{00000000-0009-0000-0000-000005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C8:D8 U8:V8 C12:D12 C16:D16 C20:D20 C24:D24 C28:D28 C32:D32 C36:D36 C40:D40 C44:D44 C48:D48 C52:D52 C56:D56 C60:D60 C64:D64 C68:D68 C72:D72 C76:D76 C80:D80 C84:D84">
    <cfRule type="cellIs" dxfId="405" priority="264" operator="between">
      <formula>$Y$6</formula>
      <formula>$Z$6</formula>
    </cfRule>
    <cfRule type="cellIs" dxfId="404" priority="265" operator="between">
      <formula>$Y$7</formula>
      <formula>$Z$7</formula>
    </cfRule>
    <cfRule type="cellIs" dxfId="403" priority="266" operator="between">
      <formula>$Y$8</formula>
      <formula>$Z$8</formula>
    </cfRule>
    <cfRule type="cellIs" dxfId="402" priority="267" operator="between">
      <formula>$Y$9</formula>
      <formula>$Z$9</formula>
    </cfRule>
    <cfRule type="cellIs" dxfId="401" priority="268" operator="between">
      <formula>$Y$10</formula>
      <formula>$Z$10</formula>
    </cfRule>
  </conditionalFormatting>
  <conditionalFormatting sqref="U12:V12">
    <cfRule type="cellIs" dxfId="400" priority="91" operator="between">
      <formula>$Y$6</formula>
      <formula>$Z$6</formula>
    </cfRule>
    <cfRule type="cellIs" dxfId="399" priority="92" operator="between">
      <formula>$Y$7</formula>
      <formula>$Z$7</formula>
    </cfRule>
    <cfRule type="cellIs" dxfId="398" priority="93" operator="between">
      <formula>$Y$8</formula>
      <formula>$Z$8</formula>
    </cfRule>
    <cfRule type="cellIs" dxfId="397" priority="94" operator="between">
      <formula>$Y$9</formula>
      <formula>$Z$9</formula>
    </cfRule>
    <cfRule type="cellIs" dxfId="396" priority="95" operator="between">
      <formula>$Y$10</formula>
      <formula>$Z$10</formula>
    </cfRule>
  </conditionalFormatting>
  <conditionalFormatting sqref="U16:V16">
    <cfRule type="cellIs" dxfId="395" priority="86" operator="between">
      <formula>$Y$6</formula>
      <formula>$Z$6</formula>
    </cfRule>
    <cfRule type="cellIs" dxfId="394" priority="87" operator="between">
      <formula>$Y$7</formula>
      <formula>$Z$7</formula>
    </cfRule>
    <cfRule type="cellIs" dxfId="393" priority="88" operator="between">
      <formula>$Y$8</formula>
      <formula>$Z$8</formula>
    </cfRule>
    <cfRule type="cellIs" dxfId="392" priority="89" operator="between">
      <formula>$Y$9</formula>
      <formula>$Z$9</formula>
    </cfRule>
    <cfRule type="cellIs" dxfId="391" priority="90" operator="between">
      <formula>$Y$10</formula>
      <formula>$Z$10</formula>
    </cfRule>
  </conditionalFormatting>
  <conditionalFormatting sqref="U20:V20">
    <cfRule type="cellIs" dxfId="390" priority="81" operator="between">
      <formula>$Y$6</formula>
      <formula>$Z$6</formula>
    </cfRule>
    <cfRule type="cellIs" dxfId="389" priority="82" operator="between">
      <formula>$Y$7</formula>
      <formula>$Z$7</formula>
    </cfRule>
    <cfRule type="cellIs" dxfId="388" priority="83" operator="between">
      <formula>$Y$8</formula>
      <formula>$Z$8</formula>
    </cfRule>
    <cfRule type="cellIs" dxfId="387" priority="84" operator="between">
      <formula>$Y$9</formula>
      <formula>$Z$9</formula>
    </cfRule>
    <cfRule type="cellIs" dxfId="386" priority="85" operator="between">
      <formula>$Y$10</formula>
      <formula>$Z$10</formula>
    </cfRule>
  </conditionalFormatting>
  <conditionalFormatting sqref="U24:V24">
    <cfRule type="cellIs" dxfId="385" priority="76" operator="between">
      <formula>$Y$6</formula>
      <formula>$Z$6</formula>
    </cfRule>
    <cfRule type="cellIs" dxfId="384" priority="77" operator="between">
      <formula>$Y$7</formula>
      <formula>$Z$7</formula>
    </cfRule>
    <cfRule type="cellIs" dxfId="383" priority="78" operator="between">
      <formula>$Y$8</formula>
      <formula>$Z$8</formula>
    </cfRule>
    <cfRule type="cellIs" dxfId="382" priority="79" operator="between">
      <formula>$Y$9</formula>
      <formula>$Z$9</formula>
    </cfRule>
    <cfRule type="cellIs" dxfId="381" priority="80" operator="between">
      <formula>$Y$10</formula>
      <formula>$Z$10</formula>
    </cfRule>
  </conditionalFormatting>
  <conditionalFormatting sqref="U28:V28">
    <cfRule type="cellIs" dxfId="380" priority="71" operator="between">
      <formula>$Y$6</formula>
      <formula>$Z$6</formula>
    </cfRule>
    <cfRule type="cellIs" dxfId="379" priority="72" operator="between">
      <formula>$Y$7</formula>
      <formula>$Z$7</formula>
    </cfRule>
    <cfRule type="cellIs" dxfId="378" priority="73" operator="between">
      <formula>$Y$8</formula>
      <formula>$Z$8</formula>
    </cfRule>
    <cfRule type="cellIs" dxfId="377" priority="74" operator="between">
      <formula>$Y$9</formula>
      <formula>$Z$9</formula>
    </cfRule>
    <cfRule type="cellIs" dxfId="376" priority="75" operator="between">
      <formula>$Y$10</formula>
      <formula>$Z$10</formula>
    </cfRule>
  </conditionalFormatting>
  <conditionalFormatting sqref="U32:V32">
    <cfRule type="cellIs" dxfId="375" priority="66" operator="between">
      <formula>$Y$6</formula>
      <formula>$Z$6</formula>
    </cfRule>
    <cfRule type="cellIs" dxfId="374" priority="67" operator="between">
      <formula>$Y$7</formula>
      <formula>$Z$7</formula>
    </cfRule>
    <cfRule type="cellIs" dxfId="373" priority="68" operator="between">
      <formula>$Y$8</formula>
      <formula>$Z$8</formula>
    </cfRule>
    <cfRule type="cellIs" dxfId="372" priority="69" operator="between">
      <formula>$Y$9</formula>
      <formula>$Z$9</formula>
    </cfRule>
    <cfRule type="cellIs" dxfId="371" priority="70" operator="between">
      <formula>$Y$10</formula>
      <formula>$Z$10</formula>
    </cfRule>
  </conditionalFormatting>
  <conditionalFormatting sqref="U36:V36">
    <cfRule type="cellIs" dxfId="370" priority="61" operator="between">
      <formula>$Y$6</formula>
      <formula>$Z$6</formula>
    </cfRule>
    <cfRule type="cellIs" dxfId="369" priority="62" operator="between">
      <formula>$Y$7</formula>
      <formula>$Z$7</formula>
    </cfRule>
    <cfRule type="cellIs" dxfId="368" priority="63" operator="between">
      <formula>$Y$8</formula>
      <formula>$Z$8</formula>
    </cfRule>
    <cfRule type="cellIs" dxfId="367" priority="64" operator="between">
      <formula>$Y$9</formula>
      <formula>$Z$9</formula>
    </cfRule>
    <cfRule type="cellIs" dxfId="366" priority="65" operator="between">
      <formula>$Y$10</formula>
      <formula>$Z$10</formula>
    </cfRule>
  </conditionalFormatting>
  <conditionalFormatting sqref="U40:V40">
    <cfRule type="cellIs" dxfId="365" priority="56" operator="between">
      <formula>$Y$6</formula>
      <formula>$Z$6</formula>
    </cfRule>
    <cfRule type="cellIs" dxfId="364" priority="57" operator="between">
      <formula>$Y$7</formula>
      <formula>$Z$7</formula>
    </cfRule>
    <cfRule type="cellIs" dxfId="363" priority="58" operator="between">
      <formula>$Y$8</formula>
      <formula>$Z$8</formula>
    </cfRule>
    <cfRule type="cellIs" dxfId="362" priority="59" operator="between">
      <formula>$Y$9</formula>
      <formula>$Z$9</formula>
    </cfRule>
    <cfRule type="cellIs" dxfId="361" priority="60" operator="between">
      <formula>$Y$10</formula>
      <formula>$Z$10</formula>
    </cfRule>
  </conditionalFormatting>
  <conditionalFormatting sqref="U44:V44">
    <cfRule type="cellIs" dxfId="360" priority="51" operator="between">
      <formula>$Y$6</formula>
      <formula>$Z$6</formula>
    </cfRule>
    <cfRule type="cellIs" dxfId="359" priority="52" operator="between">
      <formula>$Y$7</formula>
      <formula>$Z$7</formula>
    </cfRule>
    <cfRule type="cellIs" dxfId="358" priority="53" operator="between">
      <formula>$Y$8</formula>
      <formula>$Z$8</formula>
    </cfRule>
    <cfRule type="cellIs" dxfId="357" priority="54" operator="between">
      <formula>$Y$9</formula>
      <formula>$Z$9</formula>
    </cfRule>
    <cfRule type="cellIs" dxfId="356" priority="55" operator="between">
      <formula>$Y$10</formula>
      <formula>$Z$10</formula>
    </cfRule>
  </conditionalFormatting>
  <conditionalFormatting sqref="U48:V48">
    <cfRule type="cellIs" dxfId="355" priority="46" operator="between">
      <formula>$Y$6</formula>
      <formula>$Z$6</formula>
    </cfRule>
    <cfRule type="cellIs" dxfId="354" priority="47" operator="between">
      <formula>$Y$7</formula>
      <formula>$Z$7</formula>
    </cfRule>
    <cfRule type="cellIs" dxfId="353" priority="48" operator="between">
      <formula>$Y$8</formula>
      <formula>$Z$8</formula>
    </cfRule>
    <cfRule type="cellIs" dxfId="352" priority="49" operator="between">
      <formula>$Y$9</formula>
      <formula>$Z$9</formula>
    </cfRule>
    <cfRule type="cellIs" dxfId="351" priority="50" operator="between">
      <formula>$Y$10</formula>
      <formula>$Z$10</formula>
    </cfRule>
  </conditionalFormatting>
  <conditionalFormatting sqref="U52:V52">
    <cfRule type="cellIs" dxfId="350" priority="41" operator="between">
      <formula>$Y$6</formula>
      <formula>$Z$6</formula>
    </cfRule>
    <cfRule type="cellIs" dxfId="349" priority="42" operator="between">
      <formula>$Y$7</formula>
      <formula>$Z$7</formula>
    </cfRule>
    <cfRule type="cellIs" dxfId="348" priority="43" operator="between">
      <formula>$Y$8</formula>
      <formula>$Z$8</formula>
    </cfRule>
    <cfRule type="cellIs" dxfId="347" priority="44" operator="between">
      <formula>$Y$9</formula>
      <formula>$Z$9</formula>
    </cfRule>
    <cfRule type="cellIs" dxfId="346" priority="45" operator="between">
      <formula>$Y$10</formula>
      <formula>$Z$10</formula>
    </cfRule>
  </conditionalFormatting>
  <conditionalFormatting sqref="U56:V56">
    <cfRule type="cellIs" dxfId="345" priority="36" operator="between">
      <formula>$Y$6</formula>
      <formula>$Z$6</formula>
    </cfRule>
    <cfRule type="cellIs" dxfId="344" priority="37" operator="between">
      <formula>$Y$7</formula>
      <formula>$Z$7</formula>
    </cfRule>
    <cfRule type="cellIs" dxfId="343" priority="38" operator="between">
      <formula>$Y$8</formula>
      <formula>$Z$8</formula>
    </cfRule>
    <cfRule type="cellIs" dxfId="342" priority="39" operator="between">
      <formula>$Y$9</formula>
      <formula>$Z$9</formula>
    </cfRule>
    <cfRule type="cellIs" dxfId="341" priority="40" operator="between">
      <formula>$Y$10</formula>
      <formula>$Z$10</formula>
    </cfRule>
  </conditionalFormatting>
  <conditionalFormatting sqref="U60:V60">
    <cfRule type="cellIs" dxfId="340" priority="31" operator="between">
      <formula>$Y$6</formula>
      <formula>$Z$6</formula>
    </cfRule>
    <cfRule type="cellIs" dxfId="339" priority="32" operator="between">
      <formula>$Y$7</formula>
      <formula>$Z$7</formula>
    </cfRule>
    <cfRule type="cellIs" dxfId="338" priority="33" operator="between">
      <formula>$Y$8</formula>
      <formula>$Z$8</formula>
    </cfRule>
    <cfRule type="cellIs" dxfId="337" priority="34" operator="between">
      <formula>$Y$9</formula>
      <formula>$Z$9</formula>
    </cfRule>
    <cfRule type="cellIs" dxfId="336" priority="35" operator="between">
      <formula>$Y$10</formula>
      <formula>$Z$10</formula>
    </cfRule>
  </conditionalFormatting>
  <conditionalFormatting sqref="U64:V64">
    <cfRule type="cellIs" dxfId="335" priority="26" operator="between">
      <formula>$Y$6</formula>
      <formula>$Z$6</formula>
    </cfRule>
    <cfRule type="cellIs" dxfId="334" priority="27" operator="between">
      <formula>$Y$7</formula>
      <formula>$Z$7</formula>
    </cfRule>
    <cfRule type="cellIs" dxfId="333" priority="28" operator="between">
      <formula>$Y$8</formula>
      <formula>$Z$8</formula>
    </cfRule>
    <cfRule type="cellIs" dxfId="332" priority="29" operator="between">
      <formula>$Y$9</formula>
      <formula>$Z$9</formula>
    </cfRule>
    <cfRule type="cellIs" dxfId="331" priority="30" operator="between">
      <formula>$Y$10</formula>
      <formula>$Z$10</formula>
    </cfRule>
  </conditionalFormatting>
  <conditionalFormatting sqref="U68:V68">
    <cfRule type="cellIs" dxfId="330" priority="21" operator="between">
      <formula>$Y$6</formula>
      <formula>$Z$6</formula>
    </cfRule>
    <cfRule type="cellIs" dxfId="329" priority="22" operator="between">
      <formula>$Y$7</formula>
      <formula>$Z$7</formula>
    </cfRule>
    <cfRule type="cellIs" dxfId="328" priority="23" operator="between">
      <formula>$Y$8</formula>
      <formula>$Z$8</formula>
    </cfRule>
    <cfRule type="cellIs" dxfId="327" priority="24" operator="between">
      <formula>$Y$9</formula>
      <formula>$Z$9</formula>
    </cfRule>
    <cfRule type="cellIs" dxfId="326" priority="25" operator="between">
      <formula>$Y$10</formula>
      <formula>$Z$10</formula>
    </cfRule>
  </conditionalFormatting>
  <conditionalFormatting sqref="U72:V72">
    <cfRule type="cellIs" dxfId="325" priority="16" operator="between">
      <formula>$Y$6</formula>
      <formula>$Z$6</formula>
    </cfRule>
    <cfRule type="cellIs" dxfId="324" priority="17" operator="between">
      <formula>$Y$7</formula>
      <formula>$Z$7</formula>
    </cfRule>
    <cfRule type="cellIs" dxfId="323" priority="18" operator="between">
      <formula>$Y$8</formula>
      <formula>$Z$8</formula>
    </cfRule>
    <cfRule type="cellIs" dxfId="322" priority="19" operator="between">
      <formula>$Y$9</formula>
      <formula>$Z$9</formula>
    </cfRule>
    <cfRule type="cellIs" dxfId="321" priority="20" operator="between">
      <formula>$Y$10</formula>
      <formula>$Z$10</formula>
    </cfRule>
  </conditionalFormatting>
  <conditionalFormatting sqref="U76:V76">
    <cfRule type="cellIs" dxfId="320" priority="11" operator="between">
      <formula>$Y$6</formula>
      <formula>$Z$6</formula>
    </cfRule>
    <cfRule type="cellIs" dxfId="319" priority="12" operator="between">
      <formula>$Y$7</formula>
      <formula>$Z$7</formula>
    </cfRule>
    <cfRule type="cellIs" dxfId="318" priority="13" operator="between">
      <formula>$Y$8</formula>
      <formula>$Z$8</formula>
    </cfRule>
    <cfRule type="cellIs" dxfId="317" priority="14" operator="between">
      <formula>$Y$9</formula>
      <formula>$Z$9</formula>
    </cfRule>
    <cfRule type="cellIs" dxfId="316" priority="15" operator="between">
      <formula>$Y$10</formula>
      <formula>$Z$10</formula>
    </cfRule>
  </conditionalFormatting>
  <conditionalFormatting sqref="U80:V80">
    <cfRule type="cellIs" dxfId="315" priority="6" operator="between">
      <formula>$Y$6</formula>
      <formula>$Z$6</formula>
    </cfRule>
    <cfRule type="cellIs" dxfId="314" priority="7" operator="between">
      <formula>$Y$7</formula>
      <formula>$Z$7</formula>
    </cfRule>
    <cfRule type="cellIs" dxfId="313" priority="8" operator="between">
      <formula>$Y$8</formula>
      <formula>$Z$8</formula>
    </cfRule>
    <cfRule type="cellIs" dxfId="312" priority="9" operator="between">
      <formula>$Y$9</formula>
      <formula>$Z$9</formula>
    </cfRule>
    <cfRule type="cellIs" dxfId="311" priority="10" operator="between">
      <formula>$Y$10</formula>
      <formula>$Z$10</formula>
    </cfRule>
  </conditionalFormatting>
  <conditionalFormatting sqref="U84:V84">
    <cfRule type="cellIs" dxfId="310" priority="1" operator="between">
      <formula>$Y$6</formula>
      <formula>$Z$6</formula>
    </cfRule>
    <cfRule type="cellIs" dxfId="309" priority="2" operator="between">
      <formula>$Y$7</formula>
      <formula>$Z$7</formula>
    </cfRule>
    <cfRule type="cellIs" dxfId="308" priority="3" operator="between">
      <formula>$Y$8</formula>
      <formula>$Z$8</formula>
    </cfRule>
    <cfRule type="cellIs" dxfId="307" priority="4" operator="between">
      <formula>$Y$9</formula>
      <formula>$Z$9</formula>
    </cfRule>
    <cfRule type="cellIs" dxfId="306"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500-000000000000}">
          <x14:formula1>
            <xm:f>'11 FORMULAS'!$E$4:$E$7</xm:f>
          </x14:formula1>
          <xm:sqref>J8:J87</xm:sqref>
        </x14:dataValidation>
        <x14:dataValidation type="list" allowBlank="1" showInputMessage="1" showErrorMessage="1" xr:uid="{00000000-0002-0000-0500-000001000000}">
          <x14:formula1>
            <xm:f>'11 FORMULAS'!$H$4:$H$6</xm:f>
          </x14:formula1>
          <xm:sqref>M8:M87</xm:sqref>
        </x14:dataValidation>
        <x14:dataValidation type="list" allowBlank="1" showInputMessage="1" showErrorMessage="1" xr:uid="{00000000-0002-0000-0500-000002000000}">
          <x14:formula1>
            <xm:f>'11 FORMULAS'!$K$4:$K$6</xm:f>
          </x14:formula1>
          <xm:sqref>O8:O87</xm:sqref>
        </x14:dataValidation>
        <x14:dataValidation type="list" allowBlank="1" showInputMessage="1" showErrorMessage="1" xr:uid="{00000000-0002-0000-0500-000003000000}">
          <x14:formula1>
            <xm:f>'11 FORMULAS'!$L$4:$L$6</xm:f>
          </x14:formula1>
          <xm:sqref>P8:P87</xm:sqref>
        </x14:dataValidation>
        <x14:dataValidation type="list" allowBlank="1" showInputMessage="1" showErrorMessage="1" xr:uid="{00000000-0002-0000-0500-000004000000}">
          <x14:formula1>
            <xm:f>'11 FORMULAS'!$M$4:$M$6</xm:f>
          </x14:formula1>
          <xm:sqref>Q8:Q87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C1" sqref="C1"/>
    </sheetView>
  </sheetViews>
  <sheetFormatPr baseColWidth="10" defaultColWidth="14.33203125" defaultRowHeight="13" x14ac:dyDescent="0.2"/>
  <cols>
    <col min="1" max="1" width="11.5" style="87" customWidth="1"/>
    <col min="2" max="2" width="30.5" style="92" customWidth="1"/>
    <col min="3" max="3" width="13.33203125" style="92" customWidth="1"/>
    <col min="4" max="4" width="13" style="92" customWidth="1"/>
    <col min="5" max="5" width="16.5" style="137" customWidth="1"/>
    <col min="6" max="6" width="10.1640625" style="137" customWidth="1"/>
    <col min="7" max="7" width="15.5" style="92" customWidth="1"/>
    <col min="8" max="8" width="10.1640625" style="92" bestFit="1" customWidth="1"/>
    <col min="9" max="9" width="7.5" style="92" customWidth="1"/>
    <col min="10" max="10" width="14" style="92" customWidth="1"/>
    <col min="11" max="15" width="12.5" style="92" customWidth="1"/>
    <col min="16" max="16" width="3.83203125" style="92" customWidth="1"/>
    <col min="17" max="17" width="4.83203125" style="87" customWidth="1"/>
    <col min="18" max="18" width="5.5" style="87" bestFit="1" customWidth="1"/>
    <col min="19" max="24" width="14" style="87" customWidth="1"/>
    <col min="25" max="29" width="11.5" style="87" customWidth="1"/>
    <col min="30" max="30" width="5.5" style="87" bestFit="1" customWidth="1"/>
    <col min="31" max="31" width="26.83203125" style="87" customWidth="1"/>
    <col min="32" max="36" width="22.83203125" style="92" customWidth="1"/>
    <col min="37" max="37" width="23.5" style="87" customWidth="1"/>
    <col min="38" max="265" width="11.5" style="87" customWidth="1"/>
    <col min="266" max="266" width="12.6640625" style="87" customWidth="1"/>
    <col min="267" max="267" width="47" style="87" customWidth="1"/>
    <col min="268" max="268" width="35" style="87" customWidth="1"/>
    <col min="269" max="16384" width="14.33203125" style="87"/>
  </cols>
  <sheetData>
    <row r="1" spans="1:38" s="75" customFormat="1" ht="36" customHeight="1" x14ac:dyDescent="0.15">
      <c r="A1" s="436"/>
      <c r="B1" s="442" t="str">
        <f>+'2 CONTEXTO E IDENTIFICACIÓN-RG'!B1</f>
        <v>MAPA DE RIESGOS</v>
      </c>
      <c r="C1" s="50" t="str">
        <f>+'2 CONTEXTO E IDENTIFICACIÓN-RG'!C1</f>
        <v>CÓDIGO:</v>
      </c>
      <c r="D1" s="131">
        <f>+'2 CONTEXTO E IDENTIFICACIÓN-RG'!D1</f>
        <v>0</v>
      </c>
      <c r="E1" s="132"/>
      <c r="F1" s="9"/>
      <c r="G1" s="240" t="str">
        <f>+'2 CONTEXTO E IDENTIFICACIÓN-RG'!$G$4</f>
        <v>Elaboración o Actualización:</v>
      </c>
      <c r="H1" s="261" t="str">
        <f>+IF('2 CONTEXTO E IDENTIFICACIÓN-RG'!$H$4="","",'2 CONTEXTO E IDENTIFICACIÓN-RG'!$H$4)</f>
        <v/>
      </c>
      <c r="I1" s="20"/>
      <c r="J1" s="20"/>
      <c r="AF1" s="76"/>
      <c r="AG1" s="76"/>
      <c r="AH1" s="76"/>
      <c r="AI1" s="76"/>
      <c r="AJ1" s="76"/>
    </row>
    <row r="2" spans="1:38" s="75" customFormat="1" ht="36" customHeight="1" x14ac:dyDescent="0.15">
      <c r="A2" s="436"/>
      <c r="B2" s="442"/>
      <c r="C2" s="50" t="str">
        <f>+'2 CONTEXTO E IDENTIFICACIÓN-RG'!C2</f>
        <v>VERSIÓN:</v>
      </c>
      <c r="D2" s="131">
        <f>+'2 CONTEXTO E IDENTIFICACIÓN-RG'!D2</f>
        <v>0</v>
      </c>
      <c r="E2" s="132"/>
      <c r="G2" s="243" t="str">
        <f>+'2 CONTEXTO E IDENTIFICACIÓN-RG'!$D$5</f>
        <v>Vigencia del:</v>
      </c>
      <c r="H2" s="241" t="str">
        <f>+IF('2 CONTEXTO E IDENTIFICACIÓN-RG'!$F$5="","",'2 CONTEXTO E IDENTIFICACIÓN-RG'!$F$5)</f>
        <v/>
      </c>
      <c r="I2" s="242" t="s">
        <v>91</v>
      </c>
      <c r="J2" s="239" t="str">
        <f>+IF('2 CONTEXTO E IDENTIFICACIÓN-RG'!$H$5="","",'2 CONTEXTO E IDENTIFICACIÓN-RG'!$H$5)</f>
        <v/>
      </c>
      <c r="K2" s="78"/>
      <c r="L2" s="78"/>
      <c r="M2" s="78"/>
      <c r="N2" s="78"/>
      <c r="O2" s="78"/>
      <c r="P2" s="77"/>
      <c r="AF2" s="76"/>
      <c r="AG2" s="76"/>
      <c r="AH2" s="76"/>
      <c r="AI2" s="76"/>
      <c r="AJ2" s="76"/>
    </row>
    <row r="3" spans="1:38" s="75" customFormat="1" x14ac:dyDescent="0.15">
      <c r="A3" s="79"/>
      <c r="B3" s="77"/>
      <c r="C3" s="244"/>
      <c r="D3" s="244"/>
      <c r="E3" s="132"/>
      <c r="F3" s="264"/>
      <c r="G3" s="264"/>
      <c r="H3" s="265"/>
      <c r="I3" s="266"/>
      <c r="J3" s="237"/>
      <c r="K3" s="78"/>
      <c r="L3" s="78"/>
      <c r="M3" s="78"/>
      <c r="N3" s="78"/>
      <c r="O3" s="78"/>
      <c r="P3" s="77"/>
      <c r="AF3" s="76"/>
      <c r="AG3" s="76"/>
      <c r="AH3" s="76"/>
      <c r="AI3" s="76"/>
      <c r="AJ3" s="76"/>
    </row>
    <row r="4" spans="1:38" s="75" customFormat="1" ht="15" x14ac:dyDescent="0.15">
      <c r="A4" s="19" t="s">
        <v>139</v>
      </c>
      <c r="B4" s="426" t="str">
        <f>+IF('2 CONTEXTO E IDENTIFICACIÓN-RG'!$B$4="","",'2 CONTEXTO E IDENTIFICACIÓN-RG'!$B$4)</f>
        <v/>
      </c>
      <c r="C4" s="426"/>
      <c r="D4" s="426"/>
      <c r="E4" s="73"/>
      <c r="F4" s="133"/>
      <c r="AF4" s="76"/>
      <c r="AG4" s="76"/>
      <c r="AH4" s="76"/>
      <c r="AI4" s="76"/>
      <c r="AJ4" s="76"/>
    </row>
    <row r="5" spans="1:38" s="75" customFormat="1" ht="16" thickBot="1" x14ac:dyDescent="0.2">
      <c r="A5" s="19" t="s">
        <v>137</v>
      </c>
      <c r="B5" s="426" t="str">
        <f>+IF('2 CONTEXTO E IDENTIFICACIÓN-RG'!$D$4="","",'2 CONTEXTO E IDENTIFICACIÓN-RG'!$D$4)</f>
        <v/>
      </c>
      <c r="C5" s="427"/>
      <c r="D5" s="427"/>
      <c r="E5" s="73"/>
      <c r="F5" s="133"/>
      <c r="AF5" s="76"/>
      <c r="AG5" s="76"/>
      <c r="AH5" s="76"/>
      <c r="AI5" s="76"/>
      <c r="AJ5" s="76"/>
    </row>
    <row r="6" spans="1:38" s="75" customFormat="1" ht="14" thickBot="1" x14ac:dyDescent="0.2">
      <c r="D6" s="77"/>
      <c r="E6" s="52"/>
      <c r="F6" s="133"/>
      <c r="I6" s="443" t="s">
        <v>14</v>
      </c>
      <c r="J6" s="444"/>
      <c r="K6" s="444"/>
      <c r="L6" s="444"/>
      <c r="M6" s="444"/>
      <c r="N6" s="444"/>
      <c r="O6" s="445"/>
      <c r="R6" s="80"/>
      <c r="S6" s="81"/>
      <c r="T6" s="434" t="s">
        <v>67</v>
      </c>
      <c r="U6" s="434"/>
      <c r="V6" s="434"/>
      <c r="W6" s="434"/>
      <c r="X6" s="435"/>
      <c r="AF6" s="76"/>
      <c r="AG6" s="76"/>
      <c r="AH6" s="76"/>
      <c r="AI6" s="76"/>
      <c r="AJ6" s="76"/>
    </row>
    <row r="7" spans="1:38" x14ac:dyDescent="0.2">
      <c r="A7" s="134"/>
      <c r="B7" s="134"/>
      <c r="C7" s="84"/>
      <c r="D7" s="134"/>
      <c r="E7" s="437" t="s">
        <v>98</v>
      </c>
      <c r="F7" s="437"/>
      <c r="G7" s="437"/>
      <c r="H7" s="84"/>
      <c r="I7" s="85"/>
      <c r="J7" s="86"/>
      <c r="K7" s="434" t="s">
        <v>67</v>
      </c>
      <c r="L7" s="434"/>
      <c r="M7" s="434"/>
      <c r="N7" s="434"/>
      <c r="O7" s="435"/>
      <c r="P7" s="84"/>
      <c r="R7" s="88"/>
      <c r="T7" s="89">
        <v>0.2</v>
      </c>
      <c r="U7" s="89">
        <v>0.4</v>
      </c>
      <c r="V7" s="89">
        <v>0.6</v>
      </c>
      <c r="W7" s="89">
        <v>0.8</v>
      </c>
      <c r="X7" s="90">
        <v>1</v>
      </c>
      <c r="Y7" s="91"/>
      <c r="Z7" s="91"/>
      <c r="AA7" s="91"/>
      <c r="AB7" s="91"/>
      <c r="AC7" s="91"/>
      <c r="AD7" s="91"/>
      <c r="AE7" s="91"/>
    </row>
    <row r="8" spans="1:38" ht="40" customHeight="1" x14ac:dyDescent="0.15">
      <c r="A8" s="95" t="s">
        <v>177</v>
      </c>
      <c r="B8" s="95" t="s">
        <v>1</v>
      </c>
      <c r="C8" s="95" t="s">
        <v>9</v>
      </c>
      <c r="D8" s="95" t="s">
        <v>9</v>
      </c>
      <c r="E8" s="95" t="s">
        <v>34</v>
      </c>
      <c r="F8" s="95" t="s">
        <v>67</v>
      </c>
      <c r="G8" s="95" t="s">
        <v>185</v>
      </c>
      <c r="H8" s="84"/>
      <c r="I8" s="88"/>
      <c r="J8" s="97"/>
      <c r="K8" s="98" t="s">
        <v>45</v>
      </c>
      <c r="L8" s="98" t="s">
        <v>7</v>
      </c>
      <c r="M8" s="98" t="s">
        <v>5</v>
      </c>
      <c r="N8" s="98" t="s">
        <v>6</v>
      </c>
      <c r="O8" s="99" t="s">
        <v>53</v>
      </c>
      <c r="P8" s="84"/>
      <c r="R8" s="88"/>
      <c r="S8" s="100"/>
      <c r="T8" s="101" t="s">
        <v>45</v>
      </c>
      <c r="U8" s="101" t="s">
        <v>7</v>
      </c>
      <c r="V8" s="101" t="s">
        <v>5</v>
      </c>
      <c r="W8" s="101" t="s">
        <v>6</v>
      </c>
      <c r="X8" s="102" t="s">
        <v>53</v>
      </c>
      <c r="AA8" s="91"/>
      <c r="AB8" s="91"/>
      <c r="AC8" s="103"/>
      <c r="AD8" s="103"/>
      <c r="AE8" s="103"/>
      <c r="AF8" s="103"/>
      <c r="AG8" s="103"/>
      <c r="AH8" s="103"/>
      <c r="AI8" s="103"/>
      <c r="AJ8" s="103"/>
      <c r="AK8" s="103"/>
      <c r="AL8" s="103"/>
    </row>
    <row r="9" spans="1:38" ht="31" customHeight="1" x14ac:dyDescent="0.15">
      <c r="A9" s="104">
        <f>'2 CONTEXTO E IDENTIFICACIÓN-RG'!A9</f>
        <v>0</v>
      </c>
      <c r="B9" s="105">
        <f>+'2 CONTEXTO E IDENTIFICACIÓN-RG'!F9</f>
        <v>0</v>
      </c>
      <c r="C9" s="135" t="e">
        <f>+'5 VALORACIÓN DEL CONTROL'!S11</f>
        <v>#VALUE!</v>
      </c>
      <c r="D9" s="106" t="str">
        <f>+'5 VALORACIÓN DEL CONTROL'!T11</f>
        <v/>
      </c>
      <c r="E9" s="136" t="e">
        <f>+IF(C9=0,"",IF(C9&lt;=$R$13,$S$13,IF(C9&lt;=$R$12,$S$12,IF(C9&lt;=$R$11,$S$11,IF(C9&lt;=$R$10,$S$10,IF(C9&lt;=$R$9,$S$9,""))))))</f>
        <v>#VALUE!</v>
      </c>
      <c r="F9" s="136" t="str">
        <f>+IF(D9=0,"",IF(D9&lt;=$T$7,$T$8,IF(D9&lt;=$U$7,$U$8,IF(D9&lt;=$V$7,$V$8,IF(D9&lt;=$W$7,$W$8,IF(D9&lt;=$X$7,$X$8,""))))))</f>
        <v/>
      </c>
      <c r="G9" s="105" t="e">
        <f>+IF(E9=$S$9,IF(F9=$T$8,$T$9,IF(F9=$U$8,$U$9,IF(F9=$V$8,$V$9,IF(F9=$W$8,$W$9,IF(F9=$X$8,$X$9))))),IF(E9=$S$10,IF(F9=$T$8,$T$10,IF(F9=$U$8,$U$10,IF(F9=$V$8,$V$10,IF(F9=$W$8,$W$10,IF(F9=$X$8,$X$10))))),IF(E9=$S$11,IF(F9=$T$8,$T$11,IF(F9=$U$8,$U$11,IF(F9=$V$8,$V$11,IF(F9=$W$8,$W$11,IF(F9=$X$8,$X$11))))),IF(E9=$S$12,IF(F9=$T$8,$T$12,IF(F9=$U$8,$U$12,IF(F9=$V$8,$V$12,IF(F9=$W$8,$W$12,IF(F9=$X$8,$X$12))))),IF(E9=$S$13,IF(F9=$T$8,$T$13,IF(F9=$U$8,$U$13,IF(F9=$V$8,$V$13,IF(F9=$W$8,$W$13,IF(F9=$X$8,$X$13))))),"")))))</f>
        <v>#VALUE!</v>
      </c>
      <c r="H9" s="107"/>
      <c r="I9" s="440" t="s">
        <v>34</v>
      </c>
      <c r="J9" s="98" t="s">
        <v>42</v>
      </c>
      <c r="K9" s="108" t="e">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#VALUE!</v>
      </c>
      <c r="L9" s="108" t="e">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#VALUE!</v>
      </c>
      <c r="M9" s="108" t="e">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#VALUE!</v>
      </c>
      <c r="N9" s="108" t="e">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#VALUE!</v>
      </c>
      <c r="O9" s="109" t="e">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#VALUE!</v>
      </c>
      <c r="P9" s="107"/>
      <c r="Q9" s="480" t="s">
        <v>34</v>
      </c>
      <c r="R9" s="110">
        <v>1</v>
      </c>
      <c r="S9" s="101" t="s">
        <v>42</v>
      </c>
      <c r="T9" s="108" t="s">
        <v>65</v>
      </c>
      <c r="U9" s="108" t="s">
        <v>65</v>
      </c>
      <c r="V9" s="108" t="s">
        <v>65</v>
      </c>
      <c r="W9" s="108" t="s">
        <v>65</v>
      </c>
      <c r="X9" s="109" t="s">
        <v>64</v>
      </c>
      <c r="AA9" s="91"/>
      <c r="AB9" s="91"/>
      <c r="AC9" s="103"/>
      <c r="AD9" s="103"/>
      <c r="AE9" s="103"/>
      <c r="AF9" s="111"/>
      <c r="AG9" s="111"/>
      <c r="AH9" s="111"/>
      <c r="AI9" s="111"/>
      <c r="AJ9" s="111"/>
      <c r="AK9" s="103"/>
      <c r="AL9" s="103"/>
    </row>
    <row r="10" spans="1:38" ht="31" customHeight="1" x14ac:dyDescent="0.15">
      <c r="A10" s="104">
        <f>'2 CONTEXTO E IDENTIFICACIÓN-RG'!A10</f>
        <v>0</v>
      </c>
      <c r="B10" s="105">
        <f>+'2 CONTEXTO E IDENTIFICACIÓN-RG'!F10</f>
        <v>0</v>
      </c>
      <c r="C10" s="135" t="e">
        <f>+'5 VALORACIÓN DEL CONTROL'!S15</f>
        <v>#VALUE!</v>
      </c>
      <c r="D10" s="106" t="str">
        <f>+'5 VALORACIÓN DEL CONTROL'!T15</f>
        <v/>
      </c>
      <c r="E10" s="136" t="e">
        <f t="shared" ref="E10:E28" si="0">+IF(C10=0,"",IF(C10&lt;=$R$13,$S$13,IF(C10&lt;=$R$12,$S$12,IF(C10&lt;=$R$11,$S$11,IF(C10&lt;=$R$10,$S$10,IF(C10&lt;=$R$9,$S$9,""))))))</f>
        <v>#VALUE!</v>
      </c>
      <c r="F10" s="136" t="str">
        <f t="shared" ref="F10:F28" si="1">+IF(D10=0,"",IF(D10&lt;=$T$7,$T$8,IF(D10&lt;=$U$7,$U$8,IF(D10&lt;=$V$7,$V$8,IF(D10&lt;=$W$7,$W$8,IF(D10&lt;=$X$7,$X$8,""))))))</f>
        <v/>
      </c>
      <c r="G10" s="105" t="e">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#VALUE!</v>
      </c>
      <c r="H10" s="107"/>
      <c r="I10" s="440"/>
      <c r="J10" s="98" t="s">
        <v>41</v>
      </c>
      <c r="K10" s="112" t="e">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#VALUE!</v>
      </c>
      <c r="L10" s="112" t="e">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#VALUE!</v>
      </c>
      <c r="M10" s="108" t="e">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#VALUE!</v>
      </c>
      <c r="N10" s="108" t="e">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#VALUE!</v>
      </c>
      <c r="O10" s="109" t="e">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#VALUE!</v>
      </c>
      <c r="P10" s="107"/>
      <c r="Q10" s="480"/>
      <c r="R10" s="110">
        <v>0.8</v>
      </c>
      <c r="S10" s="101" t="s">
        <v>41</v>
      </c>
      <c r="T10" s="112" t="s">
        <v>5</v>
      </c>
      <c r="U10" s="112" t="s">
        <v>5</v>
      </c>
      <c r="V10" s="108" t="s">
        <v>65</v>
      </c>
      <c r="W10" s="108" t="s">
        <v>65</v>
      </c>
      <c r="X10" s="109" t="s">
        <v>64</v>
      </c>
      <c r="AA10" s="91"/>
      <c r="AB10" s="91"/>
      <c r="AC10" s="103"/>
      <c r="AD10" s="113"/>
      <c r="AE10" s="114"/>
      <c r="AF10" s="111"/>
      <c r="AG10" s="111"/>
      <c r="AH10" s="111"/>
      <c r="AI10" s="111"/>
      <c r="AJ10" s="111"/>
      <c r="AK10" s="103"/>
      <c r="AL10" s="103"/>
    </row>
    <row r="11" spans="1:38" ht="31" customHeight="1" x14ac:dyDescent="0.15">
      <c r="A11" s="104">
        <f>'2 CONTEXTO E IDENTIFICACIÓN-RG'!A11</f>
        <v>0</v>
      </c>
      <c r="B11" s="105">
        <f>+'2 CONTEXTO E IDENTIFICACIÓN-RG'!F11</f>
        <v>0</v>
      </c>
      <c r="C11" s="135" t="str">
        <f>+'5 VALORACIÓN DEL CONTROL'!S19</f>
        <v/>
      </c>
      <c r="D11" s="106" t="str">
        <f>+'5 VALORACIÓN DEL CONTROL'!T19</f>
        <v/>
      </c>
      <c r="E11" s="136" t="str">
        <f t="shared" si="0"/>
        <v/>
      </c>
      <c r="F11" s="136" t="str">
        <f t="shared" si="1"/>
        <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
      </c>
      <c r="H11" s="107"/>
      <c r="I11" s="440"/>
      <c r="J11" s="98" t="s">
        <v>39</v>
      </c>
      <c r="K11" s="112" t="e">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#VALUE!</v>
      </c>
      <c r="L11" s="112" t="e">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#VALUE!</v>
      </c>
      <c r="M11" s="112" t="e">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#VALUE!</v>
      </c>
      <c r="N11" s="108" t="e">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#VALUE!</v>
      </c>
      <c r="O11" s="109" t="e">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#VALUE!</v>
      </c>
      <c r="P11" s="107"/>
      <c r="Q11" s="480"/>
      <c r="R11" s="110">
        <v>0.6</v>
      </c>
      <c r="S11" s="101" t="s">
        <v>39</v>
      </c>
      <c r="T11" s="112" t="s">
        <v>5</v>
      </c>
      <c r="U11" s="112" t="s">
        <v>5</v>
      </c>
      <c r="V11" s="112" t="s">
        <v>5</v>
      </c>
      <c r="W11" s="108" t="s">
        <v>65</v>
      </c>
      <c r="X11" s="109" t="s">
        <v>64</v>
      </c>
      <c r="AA11" s="91"/>
      <c r="AB11" s="91"/>
      <c r="AC11" s="103"/>
      <c r="AD11" s="113"/>
      <c r="AE11" s="114"/>
      <c r="AF11" s="111"/>
      <c r="AG11" s="111"/>
      <c r="AH11" s="111"/>
      <c r="AI11" s="111"/>
      <c r="AJ11" s="115"/>
      <c r="AK11" s="103"/>
      <c r="AL11" s="103"/>
    </row>
    <row r="12" spans="1:38" ht="31" customHeight="1" x14ac:dyDescent="0.15">
      <c r="A12" s="104">
        <f>'2 CONTEXTO E IDENTIFICACIÓN-RG'!A12</f>
        <v>0</v>
      </c>
      <c r="B12" s="105" t="str">
        <f>+'2 CONTEXTO E IDENTIFICACIÓN-RG'!F12</f>
        <v xml:space="preserve">  </v>
      </c>
      <c r="C12" s="135" t="str">
        <f>+'5 VALORACIÓN DEL CONTROL'!S23</f>
        <v/>
      </c>
      <c r="D12" s="106" t="str">
        <f>+'5 VALORACIÓN DEL CONTROL'!T23</f>
        <v/>
      </c>
      <c r="E12" s="136" t="str">
        <f t="shared" si="0"/>
        <v/>
      </c>
      <c r="F12" s="136" t="str">
        <f t="shared" si="1"/>
        <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
      </c>
      <c r="H12" s="107"/>
      <c r="I12" s="440"/>
      <c r="J12" s="98" t="s">
        <v>37</v>
      </c>
      <c r="K12" s="116" t="e">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#VALUE!</v>
      </c>
      <c r="L12" s="112" t="e">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#VALUE!</v>
      </c>
      <c r="M12" s="112" t="e">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#VALUE!</v>
      </c>
      <c r="N12" s="108" t="e">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#VALUE!</v>
      </c>
      <c r="O12" s="109" t="e">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#VALUE!</v>
      </c>
      <c r="P12" s="107"/>
      <c r="Q12" s="480"/>
      <c r="R12" s="110">
        <v>0.4</v>
      </c>
      <c r="S12" s="101" t="s">
        <v>37</v>
      </c>
      <c r="T12" s="116" t="s">
        <v>66</v>
      </c>
      <c r="U12" s="112" t="s">
        <v>5</v>
      </c>
      <c r="V12" s="112" t="s">
        <v>5</v>
      </c>
      <c r="W12" s="108" t="s">
        <v>65</v>
      </c>
      <c r="X12" s="109" t="s">
        <v>64</v>
      </c>
      <c r="AA12" s="91"/>
      <c r="AB12" s="91"/>
      <c r="AC12" s="103"/>
      <c r="AD12" s="113"/>
      <c r="AE12" s="114"/>
      <c r="AF12" s="111"/>
      <c r="AG12" s="111"/>
      <c r="AH12" s="111"/>
      <c r="AI12" s="115"/>
      <c r="AJ12" s="111"/>
      <c r="AK12" s="103"/>
      <c r="AL12" s="103"/>
    </row>
    <row r="13" spans="1:38" ht="31" customHeight="1" thickBot="1" x14ac:dyDescent="0.2">
      <c r="A13" s="104">
        <f>'2 CONTEXTO E IDENTIFICACIÓN-RG'!A13</f>
        <v>0</v>
      </c>
      <c r="B13" s="105" t="str">
        <f>+'2 CONTEXTO E IDENTIFICACIÓN-RG'!F13</f>
        <v xml:space="preserve">  </v>
      </c>
      <c r="C13" s="135" t="str">
        <f>+'5 VALORACIÓN DEL CONTROL'!S27</f>
        <v/>
      </c>
      <c r="D13" s="106" t="str">
        <f>+'5 VALORACIÓN DEL CONTROL'!T27</f>
        <v/>
      </c>
      <c r="E13" s="136" t="str">
        <f t="shared" si="0"/>
        <v/>
      </c>
      <c r="F13" s="136" t="str">
        <f t="shared" si="1"/>
        <v/>
      </c>
      <c r="G13" s="105" t="str">
        <f t="shared" si="2"/>
        <v/>
      </c>
      <c r="H13" s="107"/>
      <c r="I13" s="441"/>
      <c r="J13" s="117" t="s">
        <v>35</v>
      </c>
      <c r="K13" s="118" t="e">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#VALUE!</v>
      </c>
      <c r="L13" s="118" t="e">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#VALUE!</v>
      </c>
      <c r="M13" s="119" t="e">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#VALUE!</v>
      </c>
      <c r="N13" s="120" t="e">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#VALUE!</v>
      </c>
      <c r="O13" s="121" t="e">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#VALUE!</v>
      </c>
      <c r="P13" s="107"/>
      <c r="Q13" s="480"/>
      <c r="R13" s="122">
        <v>0.2</v>
      </c>
      <c r="S13" s="123" t="s">
        <v>35</v>
      </c>
      <c r="T13" s="118" t="s">
        <v>66</v>
      </c>
      <c r="U13" s="118" t="s">
        <v>66</v>
      </c>
      <c r="V13" s="119" t="s">
        <v>5</v>
      </c>
      <c r="W13" s="120" t="s">
        <v>65</v>
      </c>
      <c r="X13" s="121" t="s">
        <v>64</v>
      </c>
      <c r="AA13" s="91"/>
      <c r="AB13" s="91"/>
      <c r="AC13" s="103"/>
      <c r="AD13" s="113"/>
      <c r="AE13" s="114"/>
      <c r="AF13" s="111"/>
      <c r="AG13" s="111"/>
      <c r="AH13" s="111"/>
      <c r="AI13" s="124"/>
      <c r="AJ13" s="111"/>
      <c r="AK13" s="103"/>
      <c r="AL13" s="103"/>
    </row>
    <row r="14" spans="1:38" ht="31" customHeight="1" x14ac:dyDescent="0.15">
      <c r="A14" s="104">
        <f>'2 CONTEXTO E IDENTIFICACIÓN-RG'!A14</f>
        <v>0</v>
      </c>
      <c r="B14" s="105" t="str">
        <f>+'2 CONTEXTO E IDENTIFICACIÓN-RG'!F14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1" customHeight="1" x14ac:dyDescent="0.15">
      <c r="A15" s="104">
        <f>'2 CONTEXTO E IDENTIFICACIÓN-RG'!A15</f>
        <v>0</v>
      </c>
      <c r="B15" s="105" t="str">
        <f>+'2 CONTEXTO E IDENTIFICACIÓN-RG'!F15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68</v>
      </c>
      <c r="V15" s="91"/>
      <c r="W15" s="91"/>
      <c r="X15" s="91"/>
      <c r="Y15" s="91"/>
      <c r="Z15" s="91"/>
      <c r="AA15" s="91"/>
      <c r="AB15" s="91"/>
      <c r="AC15" s="103"/>
      <c r="AD15" s="113"/>
      <c r="AE15" s="103"/>
      <c r="AF15" s="114"/>
      <c r="AG15" s="114"/>
      <c r="AH15" s="114"/>
      <c r="AI15" s="114"/>
      <c r="AJ15" s="114"/>
      <c r="AK15" s="103"/>
      <c r="AL15" s="103"/>
    </row>
    <row r="16" spans="1:38" ht="31" customHeight="1" x14ac:dyDescent="0.15">
      <c r="A16" s="104">
        <f>'2 CONTEXTO E IDENTIFICACIÓN-RG'!A16</f>
        <v>0</v>
      </c>
      <c r="B16" s="105" t="str">
        <f>+'2 CONTEXTO E IDENTIFICACIÓN-RG'!F16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64</v>
      </c>
      <c r="V16" s="91"/>
      <c r="W16" s="91"/>
      <c r="X16" s="91"/>
      <c r="Y16" s="91"/>
      <c r="Z16" s="91"/>
      <c r="AA16" s="91"/>
      <c r="AB16" s="91"/>
      <c r="AC16" s="103"/>
      <c r="AD16" s="103"/>
      <c r="AE16" s="103"/>
      <c r="AF16" s="111"/>
      <c r="AG16" s="111"/>
      <c r="AH16" s="111"/>
      <c r="AI16" s="111"/>
      <c r="AJ16" s="111"/>
      <c r="AK16" s="103"/>
      <c r="AL16" s="103"/>
    </row>
    <row r="17" spans="1:38" ht="31" customHeight="1" x14ac:dyDescent="0.15">
      <c r="A17" s="104">
        <f>'2 CONTEXTO E IDENTIFICACIÓN-RG'!A17</f>
        <v>0</v>
      </c>
      <c r="B17" s="105" t="str">
        <f>+'2 CONTEXTO E IDENTIFICACIÓN-RG'!F17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65</v>
      </c>
      <c r="U17" s="91"/>
      <c r="V17" s="91"/>
      <c r="W17" s="91"/>
      <c r="X17" s="91"/>
      <c r="Y17" s="91"/>
      <c r="Z17" s="91"/>
      <c r="AA17" s="91"/>
      <c r="AB17" s="91"/>
      <c r="AC17" s="103"/>
      <c r="AD17" s="103"/>
      <c r="AE17" s="103"/>
      <c r="AF17" s="111"/>
      <c r="AG17" s="111"/>
      <c r="AH17" s="111"/>
      <c r="AI17" s="111"/>
      <c r="AJ17" s="111"/>
      <c r="AK17" s="103"/>
      <c r="AL17" s="103"/>
    </row>
    <row r="18" spans="1:38" ht="31" customHeight="1" x14ac:dyDescent="0.15">
      <c r="A18" s="104">
        <f>'2 CONTEXTO E IDENTIFICACIÓN-RG'!A18</f>
        <v>0</v>
      </c>
      <c r="B18" s="105" t="str">
        <f>+'2 CONTEXTO E IDENTIFICACIÓN-RG'!F18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1" customHeight="1" x14ac:dyDescent="0.15">
      <c r="A19" s="104">
        <f>'2 CONTEXTO E IDENTIFICACIÓN-RG'!A19</f>
        <v>0</v>
      </c>
      <c r="B19" s="105" t="str">
        <f>+'2 CONTEXTO E IDENTIFICACIÓN-RG'!F19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66</v>
      </c>
      <c r="AA19" s="126"/>
      <c r="AB19" s="126"/>
      <c r="AC19" s="103"/>
      <c r="AD19" s="103"/>
      <c r="AE19" s="103"/>
      <c r="AF19" s="111"/>
      <c r="AG19" s="111"/>
      <c r="AH19" s="111"/>
      <c r="AI19" s="111"/>
      <c r="AJ19" s="111"/>
      <c r="AK19" s="103"/>
      <c r="AL19" s="103"/>
    </row>
    <row r="20" spans="1:38" ht="31" customHeight="1" x14ac:dyDescent="0.15">
      <c r="A20" s="104">
        <f>'2 CONTEXTO E IDENTIFICACIÓN-RG'!A20</f>
        <v>0</v>
      </c>
      <c r="B20" s="105" t="str">
        <f>+'2 CONTEXTO E IDENTIFICACIÓN-RG'!F20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1" customHeight="1" x14ac:dyDescent="0.15">
      <c r="A21" s="104">
        <f>'2 CONTEXTO E IDENTIFICACIÓN-RG'!A21</f>
        <v>0</v>
      </c>
      <c r="B21" s="105" t="str">
        <f>+'2 CONTEXTO E IDENTIFICACIÓN-RG'!F21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1" customHeight="1" x14ac:dyDescent="0.15">
      <c r="A22" s="104">
        <f>'2 CONTEXTO E IDENTIFICACIÓN-RG'!A22</f>
        <v>0</v>
      </c>
      <c r="B22" s="105" t="str">
        <f>+'2 CONTEXTO E IDENTIFICACIÓN-RG'!F22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1" customHeight="1" x14ac:dyDescent="0.15">
      <c r="A23" s="104">
        <f>'2 CONTEXTO E IDENTIFICACIÓN-RG'!A23</f>
        <v>0</v>
      </c>
      <c r="B23" s="105" t="str">
        <f>+'2 CONTEXTO E IDENTIFICACIÓN-RG'!F23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1" customHeight="1" x14ac:dyDescent="0.15">
      <c r="A24" s="104">
        <f>'2 CONTEXTO E IDENTIFICACIÓN-RG'!A24</f>
        <v>0</v>
      </c>
      <c r="B24" s="105" t="str">
        <f>+'2 CONTEXTO E IDENTIFICACIÓN-RG'!F24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1" customHeight="1" x14ac:dyDescent="0.2">
      <c r="A25" s="104">
        <f>'2 CONTEXTO E IDENTIFICACIÓN-RG'!A25</f>
        <v>0</v>
      </c>
      <c r="B25" s="105" t="str">
        <f>+'2 CONTEXTO E IDENTIFICACIÓN-RG'!F25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1" customHeight="1" x14ac:dyDescent="0.2">
      <c r="A26" s="104">
        <f>'2 CONTEXTO E IDENTIFICACIÓN-RG'!A26</f>
        <v>0</v>
      </c>
      <c r="B26" s="105" t="str">
        <f>+'2 CONTEXTO E IDENTIFICACIÓN-RG'!F26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1" customHeight="1" x14ac:dyDescent="0.2">
      <c r="A27" s="104">
        <f>'2 CONTEXTO E IDENTIFICACIÓN-RG'!A27</f>
        <v>0</v>
      </c>
      <c r="B27" s="105" t="str">
        <f>+'2 CONTEXTO E IDENTIFICACIÓN-RG'!F27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1" customHeight="1" x14ac:dyDescent="0.2">
      <c r="A28" s="104">
        <f>'2 CONTEXTO E IDENTIFICACIÓN-RG'!A28</f>
        <v>0</v>
      </c>
      <c r="B28" s="105" t="str">
        <f>+'2 CONTEXTO E IDENTIFICACIÓN-RG'!F28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5" customHeight="1" x14ac:dyDescent="0.2">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
      <c r="C33" s="92"/>
      <c r="E33" s="137"/>
      <c r="F33" s="137"/>
      <c r="AA33" s="92"/>
      <c r="AB33" s="92"/>
      <c r="AC33" s="92"/>
      <c r="AD33" s="92"/>
      <c r="AE33" s="92"/>
    </row>
    <row r="34" spans="3:31" s="87" customFormat="1" ht="19.5" customHeight="1" x14ac:dyDescent="0.2">
      <c r="C34" s="92"/>
      <c r="E34" s="137"/>
      <c r="F34" s="137"/>
      <c r="AA34" s="92"/>
      <c r="AB34" s="92"/>
      <c r="AC34" s="92"/>
      <c r="AD34" s="92"/>
      <c r="AE34" s="92"/>
    </row>
    <row r="35" spans="3:31" s="87" customFormat="1" ht="19.5" customHeight="1" x14ac:dyDescent="0.2">
      <c r="C35" s="92"/>
      <c r="E35" s="137"/>
      <c r="F35" s="137"/>
      <c r="AA35" s="92"/>
      <c r="AB35" s="92"/>
      <c r="AC35" s="92"/>
      <c r="AD35" s="92"/>
      <c r="AE35" s="92"/>
    </row>
  </sheetData>
  <sheetProtection sheet="1" formatCells="0" formatColumns="0" formatRows="0" sort="0" autoFilter="0" pivotTables="0"/>
  <autoFilter ref="A8:AL8"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D9:E28">
    <cfRule type="cellIs" dxfId="305" priority="1" operator="equal">
      <formula>$S$13</formula>
    </cfRule>
    <cfRule type="cellIs" dxfId="304" priority="2" operator="equal">
      <formula>$S$12</formula>
    </cfRule>
    <cfRule type="cellIs" dxfId="303" priority="3" operator="equal">
      <formula>$S$11</formula>
    </cfRule>
    <cfRule type="cellIs" dxfId="302" priority="4" operator="equal">
      <formula>$S$10</formula>
    </cfRule>
    <cfRule type="cellIs" dxfId="301" priority="5" operator="equal">
      <formula>$S$9</formula>
    </cfRule>
  </conditionalFormatting>
  <conditionalFormatting sqref="F9:F28">
    <cfRule type="cellIs" dxfId="300" priority="6" operator="equal">
      <formula>$T$8</formula>
    </cfRule>
    <cfRule type="cellIs" dxfId="299" priority="7" operator="equal">
      <formula>$U$8</formula>
    </cfRule>
    <cfRule type="cellIs" dxfId="298" priority="8" operator="equal">
      <formula>$V$8</formula>
    </cfRule>
    <cfRule type="cellIs" dxfId="297" priority="9" operator="equal">
      <formula>$W$8</formula>
    </cfRule>
    <cfRule type="cellIs" dxfId="296" priority="10" operator="equal">
      <formula>$X$8</formula>
    </cfRule>
  </conditionalFormatting>
  <conditionalFormatting sqref="G9:G28">
    <cfRule type="cellIs" dxfId="295" priority="16" operator="equal">
      <formula>$T$16</formula>
    </cfRule>
    <cfRule type="cellIs" dxfId="294" priority="17" operator="equal">
      <formula>$T$17</formula>
    </cfRule>
    <cfRule type="cellIs" dxfId="293" priority="18" operator="equal">
      <formula>$T$18</formula>
    </cfRule>
    <cfRule type="cellIs" dxfId="292" priority="19" operator="equal">
      <formula>$T$19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600-000000000000}"/>
    <dataValidation allowBlank="1" showInputMessage="1" showErrorMessage="1" prompt="La probabilidad se encuentra determinada por una escala de 1 a 3, siendo 1 la menor probabilidad de ocurrencia del riesgo y 3 la mayor probabilidad de  ocurrencia." sqref="JC8" xr:uid="{00000000-0002-0000-0600-000001000000}"/>
    <dataValidation type="list" allowBlank="1" showInputMessage="1" showErrorMessage="1" sqref="JD9:JJ16" xr:uid="{00000000-0002-0000-06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33203125" defaultRowHeight="13" x14ac:dyDescent="0.2"/>
  <cols>
    <col min="1" max="1" width="11.5" style="87" customWidth="1"/>
    <col min="2" max="2" width="9.1640625" style="92" bestFit="1" customWidth="1"/>
    <col min="3" max="4" width="15.5" style="92" customWidth="1"/>
    <col min="5" max="6" width="15.5" style="137" customWidth="1"/>
    <col min="7" max="7" width="15.5" style="92" customWidth="1"/>
    <col min="8" max="8" width="3.83203125" style="92" customWidth="1"/>
    <col min="9" max="9" width="7.5" style="92" customWidth="1"/>
    <col min="10" max="10" width="14" style="92" customWidth="1"/>
    <col min="11" max="15" width="12.5" style="92" customWidth="1"/>
    <col min="16" max="16" width="3.83203125" style="92" customWidth="1"/>
    <col min="17" max="17" width="4.83203125" style="87" hidden="1" customWidth="1"/>
    <col min="18" max="18" width="6.1640625" style="87" hidden="1" customWidth="1"/>
    <col min="19" max="24" width="14" style="87" hidden="1" customWidth="1"/>
    <col min="25" max="29" width="11.5" style="87" customWidth="1"/>
    <col min="30" max="30" width="5.5" style="87" bestFit="1" customWidth="1"/>
    <col min="31" max="31" width="26.83203125" style="87" customWidth="1"/>
    <col min="32" max="36" width="22.83203125" style="92" customWidth="1"/>
    <col min="37" max="37" width="23.5" style="87" customWidth="1"/>
    <col min="38" max="265" width="11.5" style="87" customWidth="1"/>
    <col min="266" max="266" width="12.6640625" style="87" customWidth="1"/>
    <col min="267" max="267" width="47" style="87" customWidth="1"/>
    <col min="268" max="268" width="35" style="87" customWidth="1"/>
    <col min="269" max="16384" width="14.33203125" style="87"/>
  </cols>
  <sheetData>
    <row r="1" spans="1:38" s="75" customFormat="1" ht="36" customHeight="1" x14ac:dyDescent="0.15">
      <c r="A1" s="436"/>
      <c r="B1" s="442" t="str">
        <f>+'2 CONTEXTO E IDENTIFICACIÓN-RG'!B1</f>
        <v>MAPA DE RIESGOS</v>
      </c>
      <c r="C1" s="442"/>
      <c r="D1" s="442"/>
      <c r="E1" s="50" t="str">
        <f>+'2 CONTEXTO E IDENTIFICACIÓN-RG'!C1</f>
        <v>CÓDIGO:</v>
      </c>
      <c r="F1" s="131">
        <f>+'2 CONTEXTO E IDENTIFICACIÓN-RG'!D1</f>
        <v>0</v>
      </c>
      <c r="J1" s="240" t="str">
        <f>+'2 CONTEXTO E IDENTIFICACIÓN-RG'!$G$4</f>
        <v>Elaboración o Actualización:</v>
      </c>
      <c r="K1" s="261" t="str">
        <f>+IF('2 CONTEXTO E IDENTIFICACIÓN-RG'!$H$4="","",'2 CONTEXTO E IDENTIFICACIÓN-RG'!$H$4)</f>
        <v/>
      </c>
      <c r="L1" s="20"/>
      <c r="M1" s="20"/>
      <c r="AF1" s="76"/>
      <c r="AG1" s="76"/>
      <c r="AH1" s="76"/>
      <c r="AI1" s="76"/>
      <c r="AJ1" s="76"/>
    </row>
    <row r="2" spans="1:38" s="75" customFormat="1" ht="36" customHeight="1" x14ac:dyDescent="0.15">
      <c r="A2" s="436"/>
      <c r="B2" s="442"/>
      <c r="C2" s="442"/>
      <c r="D2" s="442"/>
      <c r="E2" s="50" t="str">
        <f>+'2 CONTEXTO E IDENTIFICACIÓN-RG'!C2</f>
        <v>VERSIÓN:</v>
      </c>
      <c r="F2" s="131">
        <f>+'2 CONTEXTO E IDENTIFICACIÓN-RG'!D2</f>
        <v>0</v>
      </c>
      <c r="G2" s="77"/>
      <c r="H2" s="77"/>
      <c r="J2" s="243" t="str">
        <f>+'2 CONTEXTO E IDENTIFICACIÓN-RG'!$D$5</f>
        <v>Vigencia del:</v>
      </c>
      <c r="K2" s="241" t="str">
        <f>+IF('2 CONTEXTO E IDENTIFICACIÓN-RG'!$F$5="","",'2 CONTEXTO E IDENTIFICACIÓN-RG'!$F$5)</f>
        <v/>
      </c>
      <c r="L2" s="242" t="s">
        <v>91</v>
      </c>
      <c r="M2" s="239" t="str">
        <f>+IF('2 CONTEXTO E IDENTIFICACIÓN-RG'!$H$5="","",'2 CONTEXTO E IDENTIFICACIÓN-RG'!$H$5)</f>
        <v/>
      </c>
      <c r="N2" s="78"/>
      <c r="O2" s="78"/>
      <c r="P2" s="77"/>
      <c r="AF2" s="76"/>
      <c r="AG2" s="76"/>
      <c r="AH2" s="76"/>
      <c r="AI2" s="76"/>
      <c r="AJ2" s="76"/>
    </row>
    <row r="3" spans="1:38" s="75" customFormat="1" x14ac:dyDescent="0.15">
      <c r="A3" s="79"/>
      <c r="B3" s="77"/>
      <c r="C3" s="77"/>
      <c r="D3" s="77"/>
      <c r="E3" s="244"/>
      <c r="F3" s="244"/>
      <c r="G3" s="77"/>
      <c r="H3" s="77"/>
      <c r="N3" s="78"/>
      <c r="O3" s="78"/>
      <c r="P3" s="77"/>
      <c r="AF3" s="76"/>
      <c r="AG3" s="76"/>
      <c r="AH3" s="76"/>
      <c r="AI3" s="76"/>
      <c r="AJ3" s="76"/>
    </row>
    <row r="4" spans="1:38" s="75" customFormat="1" ht="17.5" customHeight="1" x14ac:dyDescent="0.15">
      <c r="A4" s="19" t="s">
        <v>139</v>
      </c>
      <c r="B4" s="426" t="str">
        <f>+IF('2 CONTEXTO E IDENTIFICACIÓN-RG'!$B$4="","",'2 CONTEXTO E IDENTIFICACIÓN-RG'!$B$4)</f>
        <v/>
      </c>
      <c r="C4" s="426"/>
      <c r="D4" s="426"/>
      <c r="E4" s="73"/>
      <c r="F4" s="244"/>
      <c r="G4" s="77"/>
      <c r="H4" s="77"/>
      <c r="I4" s="245"/>
      <c r="J4" s="245"/>
      <c r="K4" s="246"/>
      <c r="L4" s="246"/>
      <c r="M4" s="246"/>
      <c r="N4" s="78"/>
      <c r="O4" s="78"/>
      <c r="P4" s="77"/>
      <c r="AF4" s="76"/>
      <c r="AG4" s="76"/>
      <c r="AH4" s="76"/>
      <c r="AI4" s="76"/>
      <c r="AJ4" s="76"/>
    </row>
    <row r="5" spans="1:38" s="75" customFormat="1" ht="33" customHeight="1" x14ac:dyDescent="0.15">
      <c r="A5" s="19" t="s">
        <v>137</v>
      </c>
      <c r="B5" s="426" t="str">
        <f>+IF('2 CONTEXTO E IDENTIFICACIÓN-RG'!$D$4="","",'2 CONTEXTO E IDENTIFICACIÓN-RG'!$D$4)</f>
        <v/>
      </c>
      <c r="C5" s="427"/>
      <c r="D5" s="427"/>
      <c r="E5" s="73"/>
      <c r="F5" s="244"/>
      <c r="G5" s="77"/>
      <c r="H5" s="77"/>
      <c r="I5" s="245"/>
      <c r="J5" s="245"/>
      <c r="K5" s="246"/>
      <c r="L5" s="246"/>
      <c r="M5" s="246"/>
      <c r="N5" s="78"/>
      <c r="O5" s="78"/>
      <c r="P5" s="77"/>
      <c r="AF5" s="76"/>
      <c r="AG5" s="76"/>
      <c r="AH5" s="76"/>
      <c r="AI5" s="76"/>
      <c r="AJ5" s="76"/>
    </row>
    <row r="6" spans="1:38" s="75" customFormat="1" ht="15" thickBot="1" x14ac:dyDescent="0.2">
      <c r="D6" s="73"/>
      <c r="E6" s="73"/>
      <c r="F6" s="133"/>
      <c r="AF6" s="76"/>
      <c r="AG6" s="76"/>
      <c r="AH6" s="76"/>
      <c r="AI6" s="76"/>
      <c r="AJ6" s="76"/>
    </row>
    <row r="7" spans="1:38" s="75" customFormat="1" ht="14" thickBot="1" x14ac:dyDescent="0.2">
      <c r="A7" s="481" t="s">
        <v>13</v>
      </c>
      <c r="B7" s="482"/>
      <c r="C7" s="482"/>
      <c r="D7" s="482"/>
      <c r="E7" s="482"/>
      <c r="F7" s="482"/>
      <c r="G7" s="483"/>
      <c r="I7" s="481" t="s">
        <v>14</v>
      </c>
      <c r="J7" s="482"/>
      <c r="K7" s="482"/>
      <c r="L7" s="482"/>
      <c r="M7" s="482"/>
      <c r="N7" s="482"/>
      <c r="O7" s="483"/>
      <c r="R7" s="80"/>
      <c r="S7" s="81"/>
      <c r="T7" s="434" t="s">
        <v>67</v>
      </c>
      <c r="U7" s="434"/>
      <c r="V7" s="434"/>
      <c r="W7" s="434"/>
      <c r="X7" s="435"/>
      <c r="AF7" s="76"/>
      <c r="AG7" s="76"/>
      <c r="AH7" s="76"/>
      <c r="AI7" s="76"/>
      <c r="AJ7" s="76"/>
    </row>
    <row r="8" spans="1:38" x14ac:dyDescent="0.2">
      <c r="A8" s="85"/>
      <c r="B8" s="86"/>
      <c r="C8" s="434" t="s">
        <v>67</v>
      </c>
      <c r="D8" s="434"/>
      <c r="E8" s="434"/>
      <c r="F8" s="434"/>
      <c r="G8" s="435"/>
      <c r="H8" s="84"/>
      <c r="I8" s="85"/>
      <c r="J8" s="86"/>
      <c r="K8" s="434" t="s">
        <v>67</v>
      </c>
      <c r="L8" s="434"/>
      <c r="M8" s="434"/>
      <c r="N8" s="434"/>
      <c r="O8" s="435"/>
      <c r="P8" s="84"/>
      <c r="R8" s="88"/>
      <c r="T8" s="89">
        <v>0.2</v>
      </c>
      <c r="U8" s="89">
        <v>0.4</v>
      </c>
      <c r="V8" s="89">
        <v>0.6</v>
      </c>
      <c r="W8" s="89">
        <v>0.8</v>
      </c>
      <c r="X8" s="90">
        <v>1</v>
      </c>
      <c r="Y8" s="91"/>
      <c r="Z8" s="91"/>
      <c r="AA8" s="91"/>
      <c r="AB8" s="91"/>
      <c r="AC8" s="91"/>
      <c r="AD8" s="91"/>
      <c r="AE8" s="91"/>
    </row>
    <row r="9" spans="1:38" ht="14" x14ac:dyDescent="0.15">
      <c r="A9" s="88"/>
      <c r="B9" s="97"/>
      <c r="C9" s="98" t="s">
        <v>45</v>
      </c>
      <c r="D9" s="98" t="s">
        <v>7</v>
      </c>
      <c r="E9" s="98" t="s">
        <v>5</v>
      </c>
      <c r="F9" s="98" t="s">
        <v>6</v>
      </c>
      <c r="G9" s="99" t="s">
        <v>53</v>
      </c>
      <c r="H9" s="84"/>
      <c r="I9" s="88"/>
      <c r="J9" s="97"/>
      <c r="K9" s="98" t="s">
        <v>45</v>
      </c>
      <c r="L9" s="98" t="s">
        <v>7</v>
      </c>
      <c r="M9" s="98" t="s">
        <v>5</v>
      </c>
      <c r="N9" s="98" t="s">
        <v>6</v>
      </c>
      <c r="O9" s="99" t="s">
        <v>53</v>
      </c>
      <c r="P9" s="84"/>
      <c r="R9" s="88"/>
      <c r="S9" s="100"/>
      <c r="T9" s="101" t="s">
        <v>45</v>
      </c>
      <c r="U9" s="101" t="s">
        <v>7</v>
      </c>
      <c r="V9" s="101" t="s">
        <v>5</v>
      </c>
      <c r="W9" s="101" t="s">
        <v>6</v>
      </c>
      <c r="X9" s="102" t="s">
        <v>53</v>
      </c>
      <c r="AA9" s="91"/>
      <c r="AB9" s="91"/>
      <c r="AC9" s="103"/>
      <c r="AD9" s="103"/>
      <c r="AE9" s="103"/>
      <c r="AF9" s="103"/>
      <c r="AG9" s="103"/>
      <c r="AH9" s="103"/>
      <c r="AI9" s="103"/>
      <c r="AJ9" s="103"/>
      <c r="AK9" s="103"/>
      <c r="AL9" s="103"/>
    </row>
    <row r="10" spans="1:38" ht="55.5" customHeight="1" x14ac:dyDescent="0.15">
      <c r="A10" s="440" t="s">
        <v>34</v>
      </c>
      <c r="B10" s="98" t="s">
        <v>42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40" t="s">
        <v>34</v>
      </c>
      <c r="J10" s="98" t="s">
        <v>42</v>
      </c>
      <c r="K10" s="108" t="e">
        <f>+'6 MAPA CALOR RESIDUAL'!K9</f>
        <v>#VALUE!</v>
      </c>
      <c r="L10" s="108" t="e">
        <f>+'6 MAPA CALOR RESIDUAL'!L9</f>
        <v>#VALUE!</v>
      </c>
      <c r="M10" s="108" t="e">
        <f>+'6 MAPA CALOR RESIDUAL'!M9</f>
        <v>#VALUE!</v>
      </c>
      <c r="N10" s="108" t="e">
        <f>+'6 MAPA CALOR RESIDUAL'!N9</f>
        <v>#VALUE!</v>
      </c>
      <c r="O10" s="109" t="e">
        <f>+'6 MAPA CALOR RESIDUAL'!O9</f>
        <v>#VALUE!</v>
      </c>
      <c r="P10" s="107"/>
      <c r="Q10" s="480" t="s">
        <v>34</v>
      </c>
      <c r="R10" s="110">
        <v>1</v>
      </c>
      <c r="S10" s="101" t="s">
        <v>42</v>
      </c>
      <c r="T10" s="108" t="s">
        <v>65</v>
      </c>
      <c r="U10" s="108" t="s">
        <v>65</v>
      </c>
      <c r="V10" s="108" t="s">
        <v>65</v>
      </c>
      <c r="W10" s="108" t="s">
        <v>65</v>
      </c>
      <c r="X10" s="109" t="s">
        <v>64</v>
      </c>
      <c r="AA10" s="91"/>
      <c r="AB10" s="91"/>
      <c r="AC10" s="103"/>
      <c r="AD10" s="103"/>
      <c r="AE10" s="103"/>
      <c r="AF10" s="111"/>
      <c r="AG10" s="111"/>
      <c r="AH10" s="111"/>
      <c r="AI10" s="111"/>
      <c r="AJ10" s="111"/>
      <c r="AK10" s="103"/>
      <c r="AL10" s="103"/>
    </row>
    <row r="11" spans="1:38" ht="55.5" customHeight="1" x14ac:dyDescent="0.15">
      <c r="A11" s="440"/>
      <c r="B11" s="98" t="s">
        <v>41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40"/>
      <c r="J11" s="98" t="s">
        <v>41</v>
      </c>
      <c r="K11" s="112" t="e">
        <f>+'6 MAPA CALOR RESIDUAL'!K10</f>
        <v>#VALUE!</v>
      </c>
      <c r="L11" s="112" t="e">
        <f>+'6 MAPA CALOR RESIDUAL'!L10</f>
        <v>#VALUE!</v>
      </c>
      <c r="M11" s="108" t="e">
        <f>+'6 MAPA CALOR RESIDUAL'!M10</f>
        <v>#VALUE!</v>
      </c>
      <c r="N11" s="108" t="e">
        <f>+'6 MAPA CALOR RESIDUAL'!N10</f>
        <v>#VALUE!</v>
      </c>
      <c r="O11" s="109" t="e">
        <f>+'6 MAPA CALOR RESIDUAL'!O10</f>
        <v>#VALUE!</v>
      </c>
      <c r="P11" s="107"/>
      <c r="Q11" s="480"/>
      <c r="R11" s="110">
        <v>0.8</v>
      </c>
      <c r="S11" s="101" t="s">
        <v>41</v>
      </c>
      <c r="T11" s="112" t="s">
        <v>5</v>
      </c>
      <c r="U11" s="112" t="s">
        <v>5</v>
      </c>
      <c r="V11" s="108" t="s">
        <v>65</v>
      </c>
      <c r="W11" s="108" t="s">
        <v>65</v>
      </c>
      <c r="X11" s="109" t="s">
        <v>64</v>
      </c>
      <c r="AA11" s="91"/>
      <c r="AB11" s="91"/>
      <c r="AC11" s="103"/>
      <c r="AD11" s="113"/>
      <c r="AE11" s="114"/>
      <c r="AF11" s="111"/>
      <c r="AG11" s="111"/>
      <c r="AH11" s="111"/>
      <c r="AI11" s="111"/>
      <c r="AJ11" s="111"/>
      <c r="AK11" s="103"/>
      <c r="AL11" s="103"/>
    </row>
    <row r="12" spans="1:38" ht="55.5" customHeight="1" x14ac:dyDescent="0.15">
      <c r="A12" s="440"/>
      <c r="B12" s="98" t="s">
        <v>39</v>
      </c>
      <c r="C12" s="112" t="str">
        <f>+'4 MAPA CALOR INHERENTE'!I11</f>
        <v xml:space="preserve">                   </v>
      </c>
      <c r="D12" s="112" t="str">
        <f>+'4 MAPA CALOR INHERENTE'!J11</f>
        <v xml:space="preserve">                   </v>
      </c>
      <c r="E12" s="112" t="str">
        <f>+'4 MAPA CALOR INHERENTE'!K11</f>
        <v xml:space="preserve">                   </v>
      </c>
      <c r="F12" s="108" t="str">
        <f>+'4 MAPA CALOR INHERENTE'!L11</f>
        <v xml:space="preserve">                   </v>
      </c>
      <c r="G12" s="109" t="str">
        <f>+'4 MAPA CALOR INHERENTE'!M11</f>
        <v xml:space="preserve">                   </v>
      </c>
      <c r="H12" s="107"/>
      <c r="I12" s="440"/>
      <c r="J12" s="98" t="s">
        <v>39</v>
      </c>
      <c r="K12" s="112" t="e">
        <f>+'6 MAPA CALOR RESIDUAL'!K11</f>
        <v>#VALUE!</v>
      </c>
      <c r="L12" s="112" t="e">
        <f>+'6 MAPA CALOR RESIDUAL'!L11</f>
        <v>#VALUE!</v>
      </c>
      <c r="M12" s="112" t="e">
        <f>+'6 MAPA CALOR RESIDUAL'!M11</f>
        <v>#VALUE!</v>
      </c>
      <c r="N12" s="108" t="e">
        <f>+'6 MAPA CALOR RESIDUAL'!N11</f>
        <v>#VALUE!</v>
      </c>
      <c r="O12" s="109" t="e">
        <f>+'6 MAPA CALOR RESIDUAL'!O11</f>
        <v>#VALUE!</v>
      </c>
      <c r="P12" s="107"/>
      <c r="Q12" s="480"/>
      <c r="R12" s="110">
        <v>0.6</v>
      </c>
      <c r="S12" s="101" t="s">
        <v>39</v>
      </c>
      <c r="T12" s="112" t="s">
        <v>5</v>
      </c>
      <c r="U12" s="112" t="s">
        <v>5</v>
      </c>
      <c r="V12" s="112" t="s">
        <v>5</v>
      </c>
      <c r="W12" s="108" t="s">
        <v>65</v>
      </c>
      <c r="X12" s="109" t="s">
        <v>64</v>
      </c>
      <c r="AA12" s="91"/>
      <c r="AB12" s="91"/>
      <c r="AC12" s="103"/>
      <c r="AD12" s="113"/>
      <c r="AE12" s="114"/>
      <c r="AF12" s="111"/>
      <c r="AG12" s="111"/>
      <c r="AH12" s="111"/>
      <c r="AI12" s="111"/>
      <c r="AJ12" s="115"/>
      <c r="AK12" s="103"/>
      <c r="AL12" s="103"/>
    </row>
    <row r="13" spans="1:38" ht="55.5" customHeight="1" x14ac:dyDescent="0.15">
      <c r="A13" s="440"/>
      <c r="B13" s="98" t="s">
        <v>37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40"/>
      <c r="J13" s="98" t="s">
        <v>37</v>
      </c>
      <c r="K13" s="116" t="e">
        <f>+'6 MAPA CALOR RESIDUAL'!K12</f>
        <v>#VALUE!</v>
      </c>
      <c r="L13" s="112" t="e">
        <f>+'6 MAPA CALOR RESIDUAL'!L12</f>
        <v>#VALUE!</v>
      </c>
      <c r="M13" s="112" t="e">
        <f>+'6 MAPA CALOR RESIDUAL'!M12</f>
        <v>#VALUE!</v>
      </c>
      <c r="N13" s="108" t="e">
        <f>+'6 MAPA CALOR RESIDUAL'!N12</f>
        <v>#VALUE!</v>
      </c>
      <c r="O13" s="109" t="e">
        <f>+'6 MAPA CALOR RESIDUAL'!O12</f>
        <v>#VALUE!</v>
      </c>
      <c r="P13" s="107"/>
      <c r="Q13" s="480"/>
      <c r="R13" s="110">
        <v>0.4</v>
      </c>
      <c r="S13" s="101" t="s">
        <v>37</v>
      </c>
      <c r="T13" s="116" t="s">
        <v>66</v>
      </c>
      <c r="U13" s="112" t="s">
        <v>5</v>
      </c>
      <c r="V13" s="112" t="s">
        <v>5</v>
      </c>
      <c r="W13" s="108" t="s">
        <v>65</v>
      </c>
      <c r="X13" s="109" t="s">
        <v>64</v>
      </c>
      <c r="AA13" s="91"/>
      <c r="AB13" s="91"/>
      <c r="AC13" s="103"/>
      <c r="AD13" s="113"/>
      <c r="AE13" s="114"/>
      <c r="AF13" s="111"/>
      <c r="AG13" s="111"/>
      <c r="AH13" s="111"/>
      <c r="AI13" s="115"/>
      <c r="AJ13" s="111"/>
      <c r="AK13" s="103"/>
      <c r="AL13" s="103"/>
    </row>
    <row r="14" spans="1:38" ht="55.5" customHeight="1" thickBot="1" x14ac:dyDescent="0.2">
      <c r="A14" s="441"/>
      <c r="B14" s="117" t="s">
        <v>35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41"/>
      <c r="J14" s="117" t="s">
        <v>35</v>
      </c>
      <c r="K14" s="118" t="e">
        <f>+'6 MAPA CALOR RESIDUAL'!K13</f>
        <v>#VALUE!</v>
      </c>
      <c r="L14" s="118" t="e">
        <f>+'6 MAPA CALOR RESIDUAL'!L13</f>
        <v>#VALUE!</v>
      </c>
      <c r="M14" s="119" t="e">
        <f>+'6 MAPA CALOR RESIDUAL'!M13</f>
        <v>#VALUE!</v>
      </c>
      <c r="N14" s="120" t="e">
        <f>+'6 MAPA CALOR RESIDUAL'!N13</f>
        <v>#VALUE!</v>
      </c>
      <c r="O14" s="121" t="e">
        <f>+'6 MAPA CALOR RESIDUAL'!O13</f>
        <v>#VALUE!</v>
      </c>
      <c r="P14" s="107"/>
      <c r="Q14" s="480"/>
      <c r="R14" s="122">
        <v>0.2</v>
      </c>
      <c r="S14" s="123" t="s">
        <v>35</v>
      </c>
      <c r="T14" s="118" t="s">
        <v>66</v>
      </c>
      <c r="U14" s="118" t="s">
        <v>66</v>
      </c>
      <c r="V14" s="119" t="s">
        <v>5</v>
      </c>
      <c r="W14" s="120" t="s">
        <v>65</v>
      </c>
      <c r="X14" s="121" t="s">
        <v>64</v>
      </c>
      <c r="AA14" s="91"/>
      <c r="AB14" s="91"/>
      <c r="AC14" s="103"/>
      <c r="AD14" s="113"/>
      <c r="AE14" s="114"/>
      <c r="AF14" s="111"/>
      <c r="AG14" s="111"/>
      <c r="AH14" s="111"/>
      <c r="AI14" s="124"/>
      <c r="AJ14" s="111"/>
      <c r="AK14" s="103"/>
      <c r="AL14" s="103"/>
    </row>
    <row r="15" spans="1:38" x14ac:dyDescent="0.15">
      <c r="A15" s="92"/>
      <c r="B15" s="107"/>
      <c r="C15" s="208"/>
      <c r="D15" s="209"/>
      <c r="E15" s="210"/>
      <c r="F15" s="210"/>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8" x14ac:dyDescent="0.15">
      <c r="A16" s="92"/>
      <c r="B16" s="107"/>
      <c r="C16" s="208"/>
      <c r="D16" s="209"/>
      <c r="E16" s="210"/>
      <c r="F16" s="210"/>
      <c r="G16" s="107"/>
      <c r="H16" s="107"/>
      <c r="I16" s="107"/>
      <c r="J16" s="107"/>
      <c r="K16" s="107"/>
      <c r="L16" s="107"/>
      <c r="M16" s="107"/>
      <c r="N16" s="107"/>
      <c r="O16" s="107"/>
      <c r="P16" s="107"/>
      <c r="T16" s="95" t="s">
        <v>68</v>
      </c>
      <c r="V16" s="91"/>
      <c r="W16" s="91"/>
      <c r="X16" s="91"/>
      <c r="Y16" s="91"/>
      <c r="Z16" s="91"/>
      <c r="AA16" s="91"/>
      <c r="AB16" s="91"/>
      <c r="AC16" s="103"/>
      <c r="AD16" s="113"/>
      <c r="AE16" s="103"/>
      <c r="AF16" s="114"/>
      <c r="AG16" s="114"/>
      <c r="AH16" s="114"/>
      <c r="AI16" s="114"/>
      <c r="AJ16" s="114"/>
      <c r="AK16" s="103"/>
      <c r="AL16" s="103"/>
    </row>
    <row r="17" spans="1:38" ht="14" x14ac:dyDescent="0.15">
      <c r="A17" s="92"/>
      <c r="B17" s="107"/>
      <c r="C17" s="208"/>
      <c r="D17" s="209"/>
      <c r="E17" s="210"/>
      <c r="F17" s="210"/>
      <c r="G17" s="107"/>
      <c r="H17" s="107"/>
      <c r="I17" s="107"/>
      <c r="J17" s="107"/>
      <c r="K17" s="107"/>
      <c r="L17" s="107"/>
      <c r="M17" s="107"/>
      <c r="N17" s="107"/>
      <c r="O17" s="107"/>
      <c r="P17" s="107"/>
      <c r="T17" s="125" t="s">
        <v>64</v>
      </c>
      <c r="V17" s="91"/>
      <c r="W17" s="91"/>
      <c r="X17" s="91"/>
      <c r="Y17" s="91"/>
      <c r="Z17" s="91"/>
      <c r="AA17" s="91"/>
      <c r="AB17" s="91"/>
      <c r="AC17" s="103"/>
      <c r="AD17" s="103"/>
      <c r="AE17" s="103"/>
      <c r="AF17" s="111"/>
      <c r="AG17" s="111"/>
      <c r="AH17" s="111"/>
      <c r="AI17" s="111"/>
      <c r="AJ17" s="111"/>
      <c r="AK17" s="103"/>
      <c r="AL17" s="103"/>
    </row>
    <row r="18" spans="1:38" ht="14" x14ac:dyDescent="0.15">
      <c r="A18" s="92"/>
      <c r="B18" s="107"/>
      <c r="C18" s="208"/>
      <c r="D18" s="209"/>
      <c r="E18" s="210"/>
      <c r="F18" s="210"/>
      <c r="G18" s="107"/>
      <c r="H18" s="107"/>
      <c r="I18" s="107"/>
      <c r="J18" s="107"/>
      <c r="K18" s="107"/>
      <c r="L18" s="107"/>
      <c r="M18" s="107"/>
      <c r="N18" s="107"/>
      <c r="O18" s="107"/>
      <c r="P18" s="107"/>
      <c r="T18" s="108" t="s">
        <v>65</v>
      </c>
      <c r="U18" s="91"/>
      <c r="V18" s="91"/>
      <c r="W18" s="91"/>
      <c r="X18" s="91"/>
      <c r="Y18" s="91"/>
      <c r="Z18" s="91"/>
      <c r="AA18" s="91"/>
      <c r="AB18" s="91"/>
      <c r="AC18" s="103"/>
      <c r="AD18" s="103"/>
      <c r="AE18" s="103"/>
      <c r="AF18" s="111"/>
      <c r="AG18" s="111"/>
      <c r="AH18" s="111"/>
      <c r="AI18" s="111"/>
      <c r="AJ18" s="111"/>
      <c r="AK18" s="103"/>
      <c r="AL18" s="103"/>
    </row>
    <row r="19" spans="1:38" ht="14" x14ac:dyDescent="0.15">
      <c r="A19" s="92"/>
      <c r="B19" s="107"/>
      <c r="C19" s="208"/>
      <c r="D19" s="209"/>
      <c r="E19" s="210"/>
      <c r="F19" s="210"/>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ht="14" x14ac:dyDescent="0.15">
      <c r="A20" s="92"/>
      <c r="B20" s="107"/>
      <c r="C20" s="208"/>
      <c r="D20" s="209"/>
      <c r="E20" s="210"/>
      <c r="F20" s="210"/>
      <c r="G20" s="107"/>
      <c r="H20" s="107"/>
      <c r="I20" s="107"/>
      <c r="J20" s="107"/>
      <c r="K20" s="107"/>
      <c r="L20" s="107"/>
      <c r="M20" s="107"/>
      <c r="N20" s="107"/>
      <c r="O20" s="107"/>
      <c r="P20" s="107"/>
      <c r="S20" s="126"/>
      <c r="T20" s="116" t="s">
        <v>66</v>
      </c>
      <c r="AA20" s="126"/>
      <c r="AB20" s="126"/>
      <c r="AC20" s="103"/>
      <c r="AD20" s="103"/>
      <c r="AE20" s="103"/>
      <c r="AF20" s="111"/>
      <c r="AG20" s="111"/>
      <c r="AH20" s="111"/>
      <c r="AI20" s="111"/>
      <c r="AJ20" s="111"/>
      <c r="AK20" s="103"/>
      <c r="AL20" s="103"/>
    </row>
    <row r="21" spans="1:38" x14ac:dyDescent="0.15">
      <c r="A21" s="92"/>
      <c r="B21" s="107"/>
      <c r="C21" s="208"/>
      <c r="D21" s="209"/>
      <c r="E21" s="210"/>
      <c r="F21" s="210"/>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15">
      <c r="A22" s="92"/>
      <c r="B22" s="107"/>
      <c r="C22" s="208"/>
      <c r="D22" s="209"/>
      <c r="E22" s="210"/>
      <c r="F22" s="210"/>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15">
      <c r="A23" s="92"/>
      <c r="B23" s="107"/>
      <c r="C23" s="208"/>
      <c r="D23" s="209"/>
      <c r="E23" s="210"/>
      <c r="F23" s="210"/>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15">
      <c r="A24" s="92"/>
      <c r="B24" s="107"/>
      <c r="C24" s="208"/>
      <c r="D24" s="209"/>
      <c r="E24" s="210"/>
      <c r="F24" s="210"/>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15">
      <c r="A25" s="92"/>
      <c r="B25" s="107"/>
      <c r="C25" s="208"/>
      <c r="D25" s="209"/>
      <c r="E25" s="210"/>
      <c r="F25" s="210"/>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
      <c r="A26" s="92"/>
      <c r="B26" s="107"/>
      <c r="C26" s="208"/>
      <c r="D26" s="209"/>
      <c r="E26" s="210"/>
      <c r="F26" s="210"/>
      <c r="G26" s="107"/>
      <c r="H26" s="107"/>
      <c r="I26" s="107"/>
      <c r="J26" s="107"/>
      <c r="K26" s="107"/>
      <c r="L26" s="107"/>
      <c r="M26" s="107"/>
      <c r="N26" s="107"/>
      <c r="O26" s="107"/>
      <c r="P26" s="107"/>
    </row>
    <row r="27" spans="1:38" x14ac:dyDescent="0.2">
      <c r="A27" s="92"/>
      <c r="B27" s="107"/>
      <c r="C27" s="208"/>
      <c r="D27" s="209"/>
      <c r="E27" s="210"/>
      <c r="F27" s="210"/>
      <c r="G27" s="107"/>
      <c r="H27" s="107"/>
      <c r="I27" s="107"/>
      <c r="J27" s="107"/>
      <c r="K27" s="107"/>
      <c r="L27" s="107"/>
      <c r="M27" s="107"/>
      <c r="N27" s="107"/>
      <c r="O27" s="107"/>
      <c r="P27" s="107"/>
    </row>
    <row r="28" spans="1:38" x14ac:dyDescent="0.2">
      <c r="A28" s="92"/>
      <c r="B28" s="107"/>
      <c r="C28" s="208"/>
      <c r="D28" s="209"/>
      <c r="E28" s="210"/>
      <c r="F28" s="210"/>
      <c r="G28" s="107"/>
      <c r="H28" s="107"/>
      <c r="I28" s="107"/>
      <c r="J28" s="107"/>
      <c r="K28" s="107"/>
      <c r="L28" s="107"/>
      <c r="M28" s="107"/>
      <c r="N28" s="107"/>
      <c r="O28" s="107"/>
      <c r="P28" s="107"/>
    </row>
    <row r="29" spans="1:38" x14ac:dyDescent="0.2">
      <c r="A29" s="92"/>
      <c r="B29" s="107"/>
      <c r="C29" s="208"/>
      <c r="D29" s="209"/>
      <c r="E29" s="210"/>
      <c r="F29" s="210"/>
      <c r="G29" s="107"/>
      <c r="H29" s="107"/>
      <c r="I29" s="107"/>
      <c r="J29" s="107"/>
      <c r="K29" s="107"/>
      <c r="L29" s="107"/>
      <c r="M29" s="107"/>
      <c r="N29" s="107"/>
      <c r="O29" s="107"/>
      <c r="P29" s="107"/>
    </row>
    <row r="30" spans="1:38" ht="14.5" customHeight="1" x14ac:dyDescent="0.2">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
      <c r="C33" s="92"/>
      <c r="E33" s="137"/>
      <c r="F33" s="137"/>
      <c r="AA33" s="92"/>
      <c r="AB33" s="92"/>
      <c r="AC33" s="92"/>
      <c r="AD33" s="92"/>
      <c r="AE33" s="92"/>
    </row>
    <row r="34" spans="3:31" s="87" customFormat="1" ht="19.5" customHeight="1" x14ac:dyDescent="0.2">
      <c r="C34" s="92"/>
      <c r="E34" s="137"/>
      <c r="F34" s="137"/>
      <c r="AA34" s="92"/>
      <c r="AB34" s="92"/>
      <c r="AC34" s="92"/>
      <c r="AD34" s="92"/>
      <c r="AE34" s="92"/>
    </row>
    <row r="35" spans="3:31" s="87" customFormat="1" ht="19.5" customHeight="1" x14ac:dyDescent="0.2">
      <c r="C35" s="92"/>
      <c r="E35" s="137"/>
      <c r="F35" s="137"/>
      <c r="AA35" s="92"/>
      <c r="AB35" s="92"/>
      <c r="AC35" s="92"/>
      <c r="AD35" s="92"/>
      <c r="AE35" s="92"/>
    </row>
    <row r="36" spans="3:31" s="87" customFormat="1" ht="19.5" customHeight="1" x14ac:dyDescent="0.2">
      <c r="C36" s="92"/>
      <c r="E36" s="137"/>
      <c r="F36" s="137"/>
      <c r="AA36" s="92"/>
      <c r="AB36" s="92"/>
      <c r="AC36" s="92"/>
      <c r="AD36" s="92"/>
      <c r="AE36" s="92"/>
    </row>
  </sheetData>
  <sheetProtection sheet="1" formatCells="0" formatColumns="0" formatRows="0" sort="0" autoFilter="0" pivotTables="0"/>
  <autoFilter ref="A9:AL9" xr:uid="{00000000-0009-0000-0000-000007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D15:E29">
    <cfRule type="cellIs" dxfId="291" priority="1" operator="equal">
      <formula>$S$14</formula>
    </cfRule>
    <cfRule type="cellIs" dxfId="290" priority="2" operator="equal">
      <formula>$S$13</formula>
    </cfRule>
    <cfRule type="cellIs" dxfId="289" priority="3" operator="equal">
      <formula>$S$12</formula>
    </cfRule>
    <cfRule type="cellIs" dxfId="288" priority="4" operator="equal">
      <formula>$S$11</formula>
    </cfRule>
    <cfRule type="cellIs" dxfId="287" priority="5" operator="equal">
      <formula>$S$10</formula>
    </cfRule>
  </conditionalFormatting>
  <conditionalFormatting sqref="F15:F29">
    <cfRule type="cellIs" dxfId="286" priority="6" operator="equal">
      <formula>$T$9</formula>
    </cfRule>
    <cfRule type="cellIs" dxfId="285" priority="7" operator="equal">
      <formula>$U$9</formula>
    </cfRule>
    <cfRule type="cellIs" dxfId="284" priority="8" operator="equal">
      <formula>$V$9</formula>
    </cfRule>
    <cfRule type="cellIs" dxfId="283" priority="9" operator="equal">
      <formula>$W$9</formula>
    </cfRule>
    <cfRule type="cellIs" dxfId="282" priority="10" operator="equal">
      <formula>$X$9</formula>
    </cfRule>
  </conditionalFormatting>
  <conditionalFormatting sqref="G15:G29">
    <cfRule type="cellIs" dxfId="281" priority="16" operator="equal">
      <formula>$T$17</formula>
    </cfRule>
    <cfRule type="cellIs" dxfId="280" priority="17" operator="equal">
      <formula>$T$18</formula>
    </cfRule>
    <cfRule type="cellIs" dxfId="279" priority="18" operator="equal">
      <formula>$T$19</formula>
    </cfRule>
    <cfRule type="cellIs" dxfId="278" priority="19" operator="equal">
      <formula>$T$20</formula>
    </cfRule>
  </conditionalFormatting>
  <dataValidations count="3">
    <dataValidation type="list" allowBlank="1" showInputMessage="1" showErrorMessage="1" sqref="JD10:JJ17"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700-000001000000}"/>
    <dataValidation allowBlank="1" showInputMessage="1" showErrorMessage="1" prompt="Es la materialización del riesgo y las consecuencias de su aparición. Su escala es: 5 bajo impacto, 10 medio, 20 alto impacto._x000a_" sqref="JD9:JJ9" xr:uid="{00000000-0002-0000-07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X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O11" sqref="O11"/>
    </sheetView>
  </sheetViews>
  <sheetFormatPr baseColWidth="10" defaultColWidth="14.33203125" defaultRowHeight="13" x14ac:dyDescent="0.2"/>
  <cols>
    <col min="1" max="1" width="11.5" style="87" customWidth="1"/>
    <col min="2" max="2" width="25.1640625" style="92" customWidth="1"/>
    <col min="3" max="4" width="14.1640625" style="92" customWidth="1"/>
    <col min="5" max="5" width="16.5" style="137" customWidth="1"/>
    <col min="6" max="6" width="12.5" style="137" customWidth="1"/>
    <col min="7" max="7" width="12.5" style="92" customWidth="1"/>
    <col min="8" max="8" width="15.5" style="92" customWidth="1"/>
    <col min="9" max="9" width="13" style="92" customWidth="1"/>
    <col min="10" max="10" width="16.5" style="137" customWidth="1"/>
    <col min="11" max="11" width="10.1640625" style="137" customWidth="1"/>
    <col min="12" max="12" width="12.6640625" style="92" customWidth="1"/>
    <col min="13" max="13" width="16.83203125" style="92" customWidth="1"/>
    <col min="14" max="14" width="15.5" style="92" customWidth="1"/>
    <col min="15" max="16" width="16.5" style="92" customWidth="1"/>
    <col min="17" max="17" width="29.83203125" style="92" customWidth="1"/>
    <col min="18" max="18" width="20.83203125" style="92" customWidth="1"/>
    <col min="19" max="19" width="9.5" style="143" customWidth="1"/>
    <col min="20" max="20" width="13.5" style="143" customWidth="1"/>
    <col min="21" max="23" width="20.5" style="92" customWidth="1"/>
    <col min="24" max="25" width="30.6640625" style="92" customWidth="1"/>
    <col min="26" max="26" width="18" style="92" customWidth="1"/>
    <col min="27" max="28" width="15.5" style="92" customWidth="1"/>
    <col min="29" max="29" width="4.83203125" style="87" customWidth="1"/>
    <col min="30" max="30" width="5.5" style="87" bestFit="1" customWidth="1"/>
    <col min="31" max="32" width="14" style="87" customWidth="1"/>
    <col min="33" max="33" width="18.5" style="87" customWidth="1"/>
    <col min="34" max="34" width="19.5" style="87" customWidth="1"/>
    <col min="35" max="36" width="14" style="87" customWidth="1"/>
    <col min="37" max="41" width="11.5" style="87" customWidth="1"/>
    <col min="42" max="42" width="5.5" style="87" bestFit="1" customWidth="1"/>
    <col min="43" max="43" width="26.83203125" style="87" customWidth="1"/>
    <col min="44" max="48" width="22.83203125" style="92" customWidth="1"/>
    <col min="49" max="49" width="23.5" style="87" customWidth="1"/>
    <col min="50" max="277" width="11.5" style="87" customWidth="1"/>
    <col min="278" max="278" width="12.6640625" style="87" customWidth="1"/>
    <col min="279" max="279" width="47" style="87" customWidth="1"/>
    <col min="280" max="280" width="35" style="87" customWidth="1"/>
    <col min="281" max="16384" width="14.33203125" style="87"/>
  </cols>
  <sheetData>
    <row r="1" spans="1:50" s="75" customFormat="1" ht="36" customHeight="1" x14ac:dyDescent="0.15">
      <c r="A1" s="436"/>
      <c r="B1" s="442" t="str">
        <f>+'2 CONTEXTO E IDENTIFICACIÓN-RG'!B1</f>
        <v>MAPA DE RIESGOS</v>
      </c>
      <c r="C1" s="50" t="str">
        <f>+'2 CONTEXTO E IDENTIFICACIÓN-RG'!C1</f>
        <v>CÓDIGO:</v>
      </c>
      <c r="D1" s="131">
        <f>+'2 CONTEXTO E IDENTIFICACIÓN-RG'!D1</f>
        <v>0</v>
      </c>
      <c r="E1" s="132"/>
      <c r="F1" s="240" t="str">
        <f>+'2 CONTEXTO E IDENTIFICACIÓN-RG'!$G$4</f>
        <v>Elaboración o Actualización:</v>
      </c>
      <c r="G1" s="261" t="str">
        <f>+IF('2 CONTEXTO E IDENTIFICACIÓN-RG'!$H$4="","",'2 CONTEXTO E IDENTIFICACIÓN-RG'!$H$4)</f>
        <v/>
      </c>
      <c r="H1" s="20"/>
      <c r="I1" s="20"/>
      <c r="U1" s="138"/>
      <c r="V1" s="138"/>
      <c r="AR1" s="76"/>
      <c r="AS1" s="76"/>
      <c r="AT1" s="76"/>
      <c r="AU1" s="76"/>
      <c r="AV1" s="76"/>
    </row>
    <row r="2" spans="1:50" s="75" customFormat="1" ht="36" customHeight="1" x14ac:dyDescent="0.15">
      <c r="A2" s="436"/>
      <c r="B2" s="442"/>
      <c r="C2" s="50" t="str">
        <f>+'2 CONTEXTO E IDENTIFICACIÓN-RG'!C2</f>
        <v>VERSIÓN:</v>
      </c>
      <c r="D2" s="131">
        <f>+'2 CONTEXTO E IDENTIFICACIÓN-RG'!D2</f>
        <v>0</v>
      </c>
      <c r="E2" s="132"/>
      <c r="F2" s="243" t="str">
        <f>+'2 CONTEXTO E IDENTIFICACIÓN-RG'!$D$5</f>
        <v>Vigencia del:</v>
      </c>
      <c r="G2" s="241" t="str">
        <f>+IF('2 CONTEXTO E IDENTIFICACIÓN-RG'!$F$5="","",'2 CONTEXTO E IDENTIFICACIÓN-RG'!$F$5)</f>
        <v/>
      </c>
      <c r="H2" s="242" t="s">
        <v>91</v>
      </c>
      <c r="I2" s="239" t="str">
        <f>+IF('2 CONTEXTO E IDENTIFICACIÓN-RG'!$H$5="","",'2 CONTEXTO E IDENTIFICACIÓN-RG'!$H$5)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15">
      <c r="A3" s="79"/>
      <c r="B3" s="77"/>
      <c r="C3" s="244"/>
      <c r="D3" s="244"/>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6" thickBot="1" x14ac:dyDescent="0.2">
      <c r="A4" s="19" t="s">
        <v>139</v>
      </c>
      <c r="B4" s="426" t="str">
        <f>+IF('2 CONTEXTO E IDENTIFICACIÓN-RG'!$B$4="","",'2 CONTEXTO E IDENTIFICACIÓN-RG'!$B$4)</f>
        <v/>
      </c>
      <c r="C4" s="426"/>
      <c r="D4" s="426"/>
      <c r="E4" s="73"/>
      <c r="F4" s="73"/>
      <c r="G4" s="73"/>
      <c r="H4" s="73"/>
      <c r="I4" s="73"/>
      <c r="J4" s="73"/>
      <c r="K4" s="133"/>
      <c r="S4" s="138"/>
      <c r="T4" s="138"/>
      <c r="AR4" s="76"/>
      <c r="AS4" s="76"/>
      <c r="AT4" s="76"/>
      <c r="AU4" s="76"/>
      <c r="AV4" s="76"/>
    </row>
    <row r="5" spans="1:50" s="75" customFormat="1" ht="15" x14ac:dyDescent="0.15">
      <c r="A5" s="19" t="s">
        <v>137</v>
      </c>
      <c r="B5" s="426" t="str">
        <f>+IF('2 CONTEXTO E IDENTIFICACIÓN-RG'!$D$4="","",'2 CONTEXTO E IDENTIFICACIÓN-RG'!$D$4)</f>
        <v/>
      </c>
      <c r="C5" s="427"/>
      <c r="D5" s="427"/>
      <c r="E5" s="52"/>
      <c r="F5" s="133"/>
      <c r="H5" s="77"/>
      <c r="I5" s="77"/>
      <c r="J5" s="52"/>
      <c r="K5" s="133"/>
      <c r="S5" s="138"/>
      <c r="T5" s="138"/>
      <c r="AD5" s="80"/>
      <c r="AE5" s="81"/>
      <c r="AF5" s="487" t="s">
        <v>67</v>
      </c>
      <c r="AG5" s="488"/>
      <c r="AH5" s="488"/>
      <c r="AI5" s="488"/>
      <c r="AJ5" s="489"/>
      <c r="AR5" s="76"/>
      <c r="AS5" s="76"/>
      <c r="AT5" s="76"/>
      <c r="AU5" s="76"/>
      <c r="AV5" s="76"/>
    </row>
    <row r="6" spans="1:50" s="75" customFormat="1" ht="5.5" customHeight="1" x14ac:dyDescent="0.15">
      <c r="A6" s="247"/>
      <c r="B6" s="246"/>
      <c r="C6" s="246"/>
      <c r="D6" s="77"/>
      <c r="E6" s="52"/>
      <c r="F6" s="133"/>
      <c r="H6" s="77"/>
      <c r="I6" s="77"/>
      <c r="J6" s="52"/>
      <c r="K6" s="133"/>
      <c r="S6" s="138"/>
      <c r="T6" s="138"/>
      <c r="AD6" s="267"/>
      <c r="AF6" s="268"/>
      <c r="AG6" s="269"/>
      <c r="AH6" s="269"/>
      <c r="AI6" s="269"/>
      <c r="AJ6" s="270"/>
      <c r="AR6" s="76"/>
      <c r="AS6" s="76"/>
      <c r="AT6" s="76"/>
      <c r="AU6" s="76"/>
      <c r="AV6" s="76"/>
    </row>
    <row r="7" spans="1:50" ht="14.5" customHeight="1" x14ac:dyDescent="0.2">
      <c r="A7" s="134"/>
      <c r="B7" s="134"/>
      <c r="C7" s="134"/>
      <c r="D7" s="134"/>
      <c r="E7" s="437" t="s">
        <v>69</v>
      </c>
      <c r="F7" s="437"/>
      <c r="G7" s="437"/>
      <c r="H7" s="84"/>
      <c r="I7" s="134"/>
      <c r="J7" s="437" t="s">
        <v>98</v>
      </c>
      <c r="K7" s="437"/>
      <c r="L7" s="437"/>
      <c r="M7" s="84"/>
      <c r="N7" s="84"/>
      <c r="O7" s="84"/>
      <c r="P7" s="84"/>
      <c r="Q7" s="437" t="s">
        <v>111</v>
      </c>
      <c r="R7" s="437"/>
      <c r="S7" s="437"/>
      <c r="T7" s="437"/>
      <c r="U7" s="437" t="s">
        <v>130</v>
      </c>
      <c r="V7" s="437"/>
      <c r="W7" s="437"/>
      <c r="X7" s="84"/>
      <c r="Y7" s="84"/>
      <c r="Z7" s="84"/>
      <c r="AA7" s="84"/>
      <c r="AB7" s="84"/>
      <c r="AD7" s="88"/>
      <c r="AF7" s="89">
        <v>0.2</v>
      </c>
      <c r="AG7" s="89">
        <v>0.4</v>
      </c>
      <c r="AH7" s="89">
        <v>0.6</v>
      </c>
      <c r="AI7" s="89">
        <v>0.8</v>
      </c>
      <c r="AJ7" s="90">
        <v>1</v>
      </c>
      <c r="AK7" s="91"/>
      <c r="AL7" s="91"/>
      <c r="AM7" s="91"/>
      <c r="AN7" s="91"/>
      <c r="AO7" s="91"/>
      <c r="AP7" s="91"/>
      <c r="AQ7" s="91"/>
    </row>
    <row r="8" spans="1:50" ht="56" x14ac:dyDescent="0.15">
      <c r="A8" s="95" t="s">
        <v>0</v>
      </c>
      <c r="B8" s="95" t="s">
        <v>1</v>
      </c>
      <c r="C8" s="95" t="s">
        <v>102</v>
      </c>
      <c r="D8" s="95" t="s">
        <v>103</v>
      </c>
      <c r="E8" s="95" t="s">
        <v>2</v>
      </c>
      <c r="F8" s="95" t="s">
        <v>4</v>
      </c>
      <c r="G8" s="96" t="s">
        <v>104</v>
      </c>
      <c r="H8" s="95" t="s">
        <v>100</v>
      </c>
      <c r="I8" s="95" t="s">
        <v>101</v>
      </c>
      <c r="J8" s="95" t="s">
        <v>2</v>
      </c>
      <c r="K8" s="95" t="s">
        <v>4</v>
      </c>
      <c r="L8" s="95" t="s">
        <v>104</v>
      </c>
      <c r="M8" s="95" t="s">
        <v>158</v>
      </c>
      <c r="N8" s="95" t="s">
        <v>105</v>
      </c>
      <c r="O8" s="95" t="s">
        <v>262</v>
      </c>
      <c r="P8" s="95" t="s">
        <v>257</v>
      </c>
      <c r="Q8" s="95" t="s">
        <v>162</v>
      </c>
      <c r="R8" s="95" t="s">
        <v>161</v>
      </c>
      <c r="S8" s="140" t="s">
        <v>132</v>
      </c>
      <c r="T8" s="140" t="s">
        <v>133</v>
      </c>
      <c r="U8" s="95" t="s">
        <v>128</v>
      </c>
      <c r="V8" s="95" t="s">
        <v>129</v>
      </c>
      <c r="W8" s="95" t="s">
        <v>131</v>
      </c>
      <c r="X8" s="95" t="s">
        <v>134</v>
      </c>
      <c r="Y8" s="95" t="s">
        <v>135</v>
      </c>
      <c r="Z8" s="95" t="s">
        <v>112</v>
      </c>
      <c r="AA8" s="84"/>
      <c r="AB8" s="84"/>
      <c r="AD8" s="88"/>
      <c r="AE8" s="100"/>
      <c r="AF8" s="101" t="s">
        <v>45</v>
      </c>
      <c r="AG8" s="101" t="s">
        <v>7</v>
      </c>
      <c r="AH8" s="101" t="s">
        <v>5</v>
      </c>
      <c r="AI8" s="101" t="s">
        <v>6</v>
      </c>
      <c r="AJ8" s="102" t="s">
        <v>53</v>
      </c>
      <c r="AM8" s="91"/>
      <c r="AN8" s="91"/>
      <c r="AO8" s="103"/>
      <c r="AP8" s="103"/>
      <c r="AQ8" s="103"/>
      <c r="AR8" s="103"/>
      <c r="AS8" s="103"/>
      <c r="AT8" s="103"/>
      <c r="AU8" s="103"/>
      <c r="AV8" s="103"/>
      <c r="AW8" s="103"/>
      <c r="AX8" s="103"/>
    </row>
    <row r="9" spans="1:50" ht="43.5" customHeight="1" x14ac:dyDescent="0.15">
      <c r="A9" s="104">
        <f>'2 CONTEXTO E IDENTIFICACIÓN-RG'!A9</f>
        <v>0</v>
      </c>
      <c r="B9" s="105">
        <f>+'2 CONTEXTO E IDENTIFICACIÓN-RG'!F9</f>
        <v>0</v>
      </c>
      <c r="C9" s="141" t="str">
        <f>+'3 PROBABIL E IMPACTO INHERENTE'!E9</f>
        <v/>
      </c>
      <c r="D9" s="141" t="str">
        <f>+'3 PROBABIL E IMPACTO INHERENTE'!M9</f>
        <v/>
      </c>
      <c r="E9" s="136" t="str">
        <f>+'4 MAPA CALOR INHERENTE'!C9</f>
        <v/>
      </c>
      <c r="F9" s="136" t="str">
        <f>+'4 MAPA CALOR INHERENTE'!D9</f>
        <v/>
      </c>
      <c r="G9" s="105" t="str">
        <f>+'4 MAPA CALOR INHERENTE'!E9</f>
        <v/>
      </c>
      <c r="H9" s="135" t="e">
        <f>+'6 MAPA CALOR RESIDUAL'!C9</f>
        <v>#VALUE!</v>
      </c>
      <c r="I9" s="106" t="str">
        <f>+'6 MAPA CALOR RESIDUAL'!D9</f>
        <v/>
      </c>
      <c r="J9" s="136" t="e">
        <f>+'6 MAPA CALOR RESIDUAL'!E9</f>
        <v>#VALUE!</v>
      </c>
      <c r="K9" s="136" t="str">
        <f>+'6 MAPA CALOR RESIDUAL'!F9</f>
        <v/>
      </c>
      <c r="L9" s="105" t="e">
        <f>+'6 MAPA CALOR RESIDUAL'!G9</f>
        <v>#VALUE!</v>
      </c>
      <c r="M9" s="105" t="e">
        <f t="shared" ref="M9:M28" si="0">+IF($N9="","",IF($N9=$AG$16,$AH$16,IF($N9=$AG$19,$AH$19)))</f>
        <v>#VALUE!</v>
      </c>
      <c r="N9" s="105" t="e">
        <f t="shared" ref="N9:N28" si="1">+IF(L9="","",IF(OR(L9=$AF$16,L9=$AF$17,L9=$AF$18),$AG$16,IF(L9=$AF$19,$AG$19)))</f>
        <v>#VALUE!</v>
      </c>
      <c r="O9" s="231"/>
      <c r="P9" s="105" t="e">
        <f t="shared" ref="P9:P28" si="2">+IF($M9="","",IF($M9=$AH$19,$AG$19,$O9))</f>
        <v>#VALUE!</v>
      </c>
      <c r="Q9" s="231"/>
      <c r="R9" s="231"/>
      <c r="S9" s="232"/>
      <c r="T9" s="232"/>
      <c r="U9" s="231"/>
      <c r="V9" s="231"/>
      <c r="W9" s="231"/>
      <c r="X9" s="231"/>
      <c r="Y9" s="231"/>
      <c r="Z9" s="231"/>
      <c r="AA9" s="107"/>
      <c r="AB9" s="107"/>
      <c r="AC9" s="484" t="s">
        <v>34</v>
      </c>
      <c r="AD9" s="110">
        <v>1</v>
      </c>
      <c r="AE9" s="101" t="s">
        <v>42</v>
      </c>
      <c r="AF9" s="108" t="s">
        <v>65</v>
      </c>
      <c r="AG9" s="108" t="s">
        <v>65</v>
      </c>
      <c r="AH9" s="108" t="s">
        <v>65</v>
      </c>
      <c r="AI9" s="108" t="s">
        <v>65</v>
      </c>
      <c r="AJ9" s="109" t="s">
        <v>64</v>
      </c>
      <c r="AM9" s="91"/>
      <c r="AN9" s="91"/>
      <c r="AO9" s="103"/>
      <c r="AP9" s="103"/>
      <c r="AQ9" s="103"/>
      <c r="AR9" s="111"/>
      <c r="AS9" s="111"/>
      <c r="AT9" s="111"/>
      <c r="AU9" s="111"/>
      <c r="AV9" s="111"/>
      <c r="AW9" s="103"/>
      <c r="AX9" s="103"/>
    </row>
    <row r="10" spans="1:50" ht="43.5" customHeight="1" x14ac:dyDescent="0.15">
      <c r="A10" s="104">
        <f>'2 CONTEXTO E IDENTIFICACIÓN-RG'!A10</f>
        <v>0</v>
      </c>
      <c r="B10" s="105">
        <f>+'2 CONTEXTO E IDENTIFICACIÓN-RG'!F10</f>
        <v>0</v>
      </c>
      <c r="C10" s="141" t="str">
        <f>+'3 PROBABIL E IMPACTO INHERENTE'!E10</f>
        <v/>
      </c>
      <c r="D10" s="141" t="str">
        <f>+'3 PROBABIL E IMPACTO INHERENTE'!M10</f>
        <v/>
      </c>
      <c r="E10" s="136" t="str">
        <f>+'4 MAPA CALOR INHERENTE'!C10</f>
        <v/>
      </c>
      <c r="F10" s="136" t="str">
        <f>+'4 MAPA CALOR INHERENTE'!D10</f>
        <v/>
      </c>
      <c r="G10" s="105" t="str">
        <f>+'4 MAPA CALOR INHERENTE'!E10</f>
        <v/>
      </c>
      <c r="H10" s="135" t="e">
        <f>+'5 VALORACIÓN DEL CONTROL'!S15</f>
        <v>#VALUE!</v>
      </c>
      <c r="I10" s="106" t="str">
        <f>+'5 VALORACIÓN DEL CONTROL'!T15</f>
        <v/>
      </c>
      <c r="J10" s="136" t="e">
        <f t="shared" ref="J10:J28" si="3">+IF(H10=0,"",IF(H10&lt;=$AD$13,$AE$13,IF(H10&lt;=$AD$12,$AE$12,IF(H10&lt;=$AD$11,$AE$11,IF(H10&lt;=$AD$10,$AE$10,IF(H10&lt;=$AD$9,$AE$9,""))))))</f>
        <v>#VALUE!</v>
      </c>
      <c r="K10" s="136" t="str">
        <f t="shared" ref="K10:K28" si="4">+IF(I10=0,"",IF(I10&lt;=$AF$7,$AF$8,IF(I10&lt;=$AG$7,$AG$8,IF(I10&lt;=$AH$7,$AH$8,IF(I10&lt;=$AI$7,$AI$8,IF(I10&lt;=$AJ$7,$AJ$8,""))))))</f>
        <v/>
      </c>
      <c r="L10" s="105" t="e">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#VALUE!</v>
      </c>
      <c r="M10" s="105" t="e">
        <f t="shared" si="0"/>
        <v>#VALUE!</v>
      </c>
      <c r="N10" s="105" t="e">
        <f t="shared" si="1"/>
        <v>#VALUE!</v>
      </c>
      <c r="O10" s="231" t="s">
        <v>258</v>
      </c>
      <c r="P10" s="105" t="e">
        <f t="shared" si="2"/>
        <v>#VALUE!</v>
      </c>
      <c r="Q10" s="231"/>
      <c r="R10" s="231"/>
      <c r="S10" s="232"/>
      <c r="T10" s="232"/>
      <c r="U10" s="231"/>
      <c r="V10" s="231"/>
      <c r="W10" s="231"/>
      <c r="X10" s="231"/>
      <c r="Y10" s="231"/>
      <c r="Z10" s="231"/>
      <c r="AA10" s="107"/>
      <c r="AB10" s="107"/>
      <c r="AC10" s="485"/>
      <c r="AD10" s="110">
        <v>0.8</v>
      </c>
      <c r="AE10" s="101" t="s">
        <v>41</v>
      </c>
      <c r="AF10" s="112" t="s">
        <v>5</v>
      </c>
      <c r="AG10" s="112" t="s">
        <v>5</v>
      </c>
      <c r="AH10" s="108" t="s">
        <v>65</v>
      </c>
      <c r="AI10" s="108" t="s">
        <v>65</v>
      </c>
      <c r="AJ10" s="109" t="s">
        <v>64</v>
      </c>
      <c r="AM10" s="91"/>
      <c r="AN10" s="91"/>
      <c r="AO10" s="103"/>
      <c r="AP10" s="113"/>
      <c r="AQ10" s="114"/>
      <c r="AR10" s="111"/>
      <c r="AS10" s="111"/>
      <c r="AT10" s="111"/>
      <c r="AU10" s="111"/>
      <c r="AV10" s="111"/>
      <c r="AW10" s="103"/>
      <c r="AX10" s="103"/>
    </row>
    <row r="11" spans="1:50" ht="43.5" customHeight="1" x14ac:dyDescent="0.15">
      <c r="A11" s="104">
        <f>'2 CONTEXTO E IDENTIFICACIÓN-RG'!A11</f>
        <v>0</v>
      </c>
      <c r="B11" s="105">
        <f>+'2 CONTEXTO E IDENTIFICACIÓN-RG'!F11</f>
        <v>0</v>
      </c>
      <c r="C11" s="141" t="str">
        <f>+'3 PROBABIL E IMPACTO INHERENTE'!E11</f>
        <v/>
      </c>
      <c r="D11" s="141" t="str">
        <f>+'3 PROBABIL E IMPACTO INHERENTE'!M11</f>
        <v/>
      </c>
      <c r="E11" s="136" t="str">
        <f>+'4 MAPA CALOR INHERENTE'!C11</f>
        <v/>
      </c>
      <c r="F11" s="136" t="str">
        <f>+'4 MAPA CALOR INHERENTE'!D11</f>
        <v/>
      </c>
      <c r="G11" s="105" t="str">
        <f>+'4 MAPA CALOR INHERENTE'!E11</f>
        <v/>
      </c>
      <c r="H11" s="135" t="str">
        <f>+'5 VALORACIÓN DEL CONTROL'!S19</f>
        <v/>
      </c>
      <c r="I11" s="106" t="str">
        <f>+'5 VALORACIÓN DEL CONTROL'!T19</f>
        <v/>
      </c>
      <c r="J11" s="136" t="str">
        <f t="shared" si="3"/>
        <v/>
      </c>
      <c r="K11" s="136" t="str">
        <f t="shared" si="4"/>
        <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
      </c>
      <c r="M11" s="105" t="str">
        <f t="shared" si="0"/>
        <v/>
      </c>
      <c r="N11" s="105" t="str">
        <f t="shared" si="1"/>
        <v/>
      </c>
      <c r="O11" s="231"/>
      <c r="P11" s="105" t="str">
        <f t="shared" si="2"/>
        <v/>
      </c>
      <c r="Q11" s="231"/>
      <c r="R11" s="231"/>
      <c r="S11" s="232"/>
      <c r="T11" s="232"/>
      <c r="U11" s="231"/>
      <c r="V11" s="231"/>
      <c r="W11" s="231"/>
      <c r="X11" s="231"/>
      <c r="Y11" s="231"/>
      <c r="Z11" s="231"/>
      <c r="AA11" s="107"/>
      <c r="AB11" s="107"/>
      <c r="AC11" s="485"/>
      <c r="AD11" s="110">
        <v>0.6</v>
      </c>
      <c r="AE11" s="101" t="s">
        <v>39</v>
      </c>
      <c r="AF11" s="112" t="s">
        <v>5</v>
      </c>
      <c r="AG11" s="112" t="s">
        <v>5</v>
      </c>
      <c r="AH11" s="112" t="s">
        <v>5</v>
      </c>
      <c r="AI11" s="108" t="s">
        <v>65</v>
      </c>
      <c r="AJ11" s="109" t="s">
        <v>64</v>
      </c>
      <c r="AM11" s="91"/>
      <c r="AN11" s="91"/>
      <c r="AO11" s="103"/>
      <c r="AP11" s="113"/>
      <c r="AQ11" s="114"/>
      <c r="AR11" s="111"/>
      <c r="AS11" s="111"/>
      <c r="AT11" s="111"/>
      <c r="AU11" s="111"/>
      <c r="AV11" s="115"/>
      <c r="AW11" s="103"/>
      <c r="AX11" s="103"/>
    </row>
    <row r="12" spans="1:50" ht="43.5" customHeight="1" x14ac:dyDescent="0.15">
      <c r="A12" s="104">
        <f>'2 CONTEXTO E IDENTIFICACIÓN-RG'!A12</f>
        <v>0</v>
      </c>
      <c r="B12" s="105" t="str">
        <f>+'2 CONTEXTO E IDENTIFICACIÓN-RG'!F12</f>
        <v xml:space="preserve">  </v>
      </c>
      <c r="C12" s="141" t="str">
        <f>+'3 PROBABIL E IMPACTO INHERENTE'!E12</f>
        <v/>
      </c>
      <c r="D12" s="141" t="str">
        <f>+'3 PROBABIL E IMPACTO INHERENTE'!M12</f>
        <v/>
      </c>
      <c r="E12" s="136" t="str">
        <f>+'4 MAPA CALOR INHERENTE'!C12</f>
        <v/>
      </c>
      <c r="F12" s="136" t="str">
        <f>+'4 MAPA CALOR INHERENTE'!D12</f>
        <v/>
      </c>
      <c r="G12" s="105" t="str">
        <f>+'4 MAPA CALOR INHERENTE'!E12</f>
        <v/>
      </c>
      <c r="H12" s="135" t="str">
        <f>+'5 VALORACIÓN DEL CONTROL'!S23</f>
        <v/>
      </c>
      <c r="I12" s="106" t="str">
        <f>+'5 VALORACIÓN DEL CONTROL'!T23</f>
        <v/>
      </c>
      <c r="J12" s="136" t="str">
        <f t="shared" si="3"/>
        <v/>
      </c>
      <c r="K12" s="136" t="str">
        <f t="shared" si="4"/>
        <v/>
      </c>
      <c r="L12" s="105" t="str">
        <f t="shared" si="5"/>
        <v/>
      </c>
      <c r="M12" s="105" t="str">
        <f t="shared" si="0"/>
        <v/>
      </c>
      <c r="N12" s="105" t="str">
        <f t="shared" si="1"/>
        <v/>
      </c>
      <c r="O12" s="231"/>
      <c r="P12" s="105" t="str">
        <f t="shared" si="2"/>
        <v/>
      </c>
      <c r="Q12" s="231"/>
      <c r="R12" s="231"/>
      <c r="S12" s="232"/>
      <c r="T12" s="232"/>
      <c r="U12" s="231"/>
      <c r="V12" s="231"/>
      <c r="W12" s="231"/>
      <c r="X12" s="231"/>
      <c r="Y12" s="231"/>
      <c r="Z12" s="231"/>
      <c r="AA12" s="107"/>
      <c r="AB12" s="107"/>
      <c r="AC12" s="485"/>
      <c r="AD12" s="110">
        <v>0.4</v>
      </c>
      <c r="AE12" s="101" t="s">
        <v>37</v>
      </c>
      <c r="AF12" s="116" t="s">
        <v>66</v>
      </c>
      <c r="AG12" s="112" t="s">
        <v>5</v>
      </c>
      <c r="AH12" s="112" t="s">
        <v>5</v>
      </c>
      <c r="AI12" s="108" t="s">
        <v>65</v>
      </c>
      <c r="AJ12" s="109" t="s">
        <v>64</v>
      </c>
      <c r="AM12" s="91"/>
      <c r="AN12" s="91"/>
      <c r="AO12" s="103"/>
      <c r="AP12" s="113"/>
      <c r="AQ12" s="114"/>
      <c r="AR12" s="111"/>
      <c r="AS12" s="111"/>
      <c r="AT12" s="111"/>
      <c r="AU12" s="115"/>
      <c r="AV12" s="111"/>
      <c r="AW12" s="103"/>
      <c r="AX12" s="103"/>
    </row>
    <row r="13" spans="1:50" ht="43.5" customHeight="1" thickBot="1" x14ac:dyDescent="0.2">
      <c r="A13" s="104">
        <f>'2 CONTEXTO E IDENTIFICACIÓN-RG'!A13</f>
        <v>0</v>
      </c>
      <c r="B13" s="105" t="str">
        <f>+'2 CONTEXTO E IDENTIFICACIÓN-RG'!F13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1"/>
      <c r="P13" s="105" t="str">
        <f t="shared" si="2"/>
        <v/>
      </c>
      <c r="Q13" s="231"/>
      <c r="R13" s="231"/>
      <c r="S13" s="232"/>
      <c r="T13" s="232"/>
      <c r="U13" s="231"/>
      <c r="V13" s="231"/>
      <c r="W13" s="231"/>
      <c r="X13" s="231"/>
      <c r="Y13" s="231"/>
      <c r="Z13" s="231"/>
      <c r="AA13" s="107"/>
      <c r="AB13" s="107"/>
      <c r="AC13" s="486"/>
      <c r="AD13" s="122">
        <v>0.2</v>
      </c>
      <c r="AE13" s="123" t="s">
        <v>35</v>
      </c>
      <c r="AF13" s="118" t="s">
        <v>66</v>
      </c>
      <c r="AG13" s="118" t="s">
        <v>66</v>
      </c>
      <c r="AH13" s="119" t="s">
        <v>5</v>
      </c>
      <c r="AI13" s="120" t="s">
        <v>65</v>
      </c>
      <c r="AJ13" s="121" t="s">
        <v>64</v>
      </c>
      <c r="AM13" s="91"/>
      <c r="AN13" s="91"/>
      <c r="AO13" s="103"/>
      <c r="AP13" s="113"/>
      <c r="AQ13" s="114"/>
      <c r="AR13" s="111"/>
      <c r="AS13" s="111"/>
      <c r="AT13" s="111"/>
      <c r="AU13" s="124"/>
      <c r="AV13" s="111"/>
      <c r="AW13" s="103"/>
      <c r="AX13" s="103"/>
    </row>
    <row r="14" spans="1:50" ht="43.5" customHeight="1" x14ac:dyDescent="0.15">
      <c r="A14" s="104">
        <f>'2 CONTEXTO E IDENTIFICACIÓN-RG'!A14</f>
        <v>0</v>
      </c>
      <c r="B14" s="105" t="str">
        <f>+'2 CONTEXTO E IDENTIFICACIÓN-RG'!F14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1"/>
      <c r="P14" s="105" t="str">
        <f t="shared" si="2"/>
        <v/>
      </c>
      <c r="Q14" s="231"/>
      <c r="R14" s="231"/>
      <c r="S14" s="232"/>
      <c r="T14" s="232"/>
      <c r="U14" s="231"/>
      <c r="V14" s="231"/>
      <c r="W14" s="231"/>
      <c r="X14" s="231"/>
      <c r="Y14" s="231"/>
      <c r="Z14" s="231"/>
      <c r="AA14" s="107"/>
      <c r="AB14" s="107"/>
      <c r="AM14" s="91"/>
      <c r="AN14" s="91"/>
      <c r="AO14" s="103"/>
      <c r="AP14" s="113"/>
      <c r="AQ14" s="114"/>
      <c r="AR14" s="111"/>
      <c r="AS14" s="111"/>
      <c r="AT14" s="111"/>
      <c r="AU14" s="111"/>
      <c r="AV14" s="111"/>
      <c r="AW14" s="103"/>
      <c r="AX14" s="103"/>
    </row>
    <row r="15" spans="1:50" ht="43.5" customHeight="1" x14ac:dyDescent="0.15">
      <c r="A15" s="104">
        <f>'2 CONTEXTO E IDENTIFICACIÓN-RG'!A15</f>
        <v>0</v>
      </c>
      <c r="B15" s="105" t="str">
        <f>+'2 CONTEXTO E IDENTIFICACIÓN-RG'!F15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1"/>
      <c r="P15" s="105" t="str">
        <f t="shared" si="2"/>
        <v/>
      </c>
      <c r="Q15" s="231"/>
      <c r="R15" s="231"/>
      <c r="S15" s="232"/>
      <c r="T15" s="232"/>
      <c r="U15" s="231"/>
      <c r="V15" s="231"/>
      <c r="W15" s="231"/>
      <c r="X15" s="231"/>
      <c r="Y15" s="231"/>
      <c r="Z15" s="231"/>
      <c r="AA15" s="107"/>
      <c r="AB15" s="107"/>
      <c r="AF15" s="95" t="s">
        <v>68</v>
      </c>
      <c r="AG15" s="95" t="s">
        <v>105</v>
      </c>
      <c r="AH15" s="95" t="s">
        <v>158</v>
      </c>
      <c r="AJ15" s="100" t="s">
        <v>260</v>
      </c>
      <c r="AK15" s="91"/>
      <c r="AL15" s="91"/>
      <c r="AM15" s="91"/>
      <c r="AN15" s="91"/>
      <c r="AO15" s="103"/>
      <c r="AP15" s="113"/>
      <c r="AQ15" s="103"/>
      <c r="AR15" s="114"/>
      <c r="AS15" s="114"/>
      <c r="AT15" s="114"/>
      <c r="AU15" s="114"/>
      <c r="AV15" s="114"/>
      <c r="AW15" s="103"/>
      <c r="AX15" s="103"/>
    </row>
    <row r="16" spans="1:50" ht="43.5" customHeight="1" x14ac:dyDescent="0.15">
      <c r="A16" s="104">
        <f>'2 CONTEXTO E IDENTIFICACIÓN-RG'!A16</f>
        <v>0</v>
      </c>
      <c r="B16" s="105" t="str">
        <f>+'2 CONTEXTO E IDENTIFICACIÓN-RG'!F16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1"/>
      <c r="P16" s="105" t="str">
        <f t="shared" si="2"/>
        <v/>
      </c>
      <c r="Q16" s="231"/>
      <c r="R16" s="231"/>
      <c r="S16" s="232"/>
      <c r="T16" s="232"/>
      <c r="U16" s="231"/>
      <c r="V16" s="231"/>
      <c r="W16" s="231"/>
      <c r="X16" s="231"/>
      <c r="Y16" s="231"/>
      <c r="Z16" s="231"/>
      <c r="AA16" s="107"/>
      <c r="AB16" s="107"/>
      <c r="AF16" s="125" t="s">
        <v>64</v>
      </c>
      <c r="AG16" s="100" t="s">
        <v>260</v>
      </c>
      <c r="AH16" s="100" t="s">
        <v>159</v>
      </c>
      <c r="AI16" s="91"/>
      <c r="AJ16" s="337" t="s">
        <v>258</v>
      </c>
      <c r="AM16" s="91"/>
      <c r="AN16" s="91"/>
      <c r="AO16" s="103"/>
      <c r="AP16" s="103"/>
      <c r="AQ16" s="103"/>
      <c r="AR16" s="111"/>
      <c r="AS16" s="111"/>
      <c r="AT16" s="111"/>
      <c r="AU16" s="111"/>
      <c r="AV16" s="111"/>
      <c r="AW16" s="103"/>
      <c r="AX16" s="103"/>
    </row>
    <row r="17" spans="1:50" ht="43.5" customHeight="1" x14ac:dyDescent="0.15">
      <c r="A17" s="104">
        <f>'2 CONTEXTO E IDENTIFICACIÓN-RG'!A17</f>
        <v>0</v>
      </c>
      <c r="B17" s="105" t="str">
        <f>+'2 CONTEXTO E IDENTIFICACIÓN-RG'!F17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1"/>
      <c r="P17" s="105" t="str">
        <f t="shared" si="2"/>
        <v/>
      </c>
      <c r="Q17" s="231"/>
      <c r="R17" s="231"/>
      <c r="S17" s="232"/>
      <c r="T17" s="232"/>
      <c r="U17" s="231"/>
      <c r="V17" s="231"/>
      <c r="W17" s="231"/>
      <c r="X17" s="231"/>
      <c r="Y17" s="231"/>
      <c r="Z17" s="231"/>
      <c r="AA17" s="107"/>
      <c r="AB17" s="107"/>
      <c r="AF17" s="108" t="s">
        <v>65</v>
      </c>
      <c r="AG17" s="100" t="s">
        <v>260</v>
      </c>
      <c r="AH17" s="100" t="s">
        <v>159</v>
      </c>
      <c r="AI17" s="91"/>
      <c r="AJ17" s="337" t="s">
        <v>259</v>
      </c>
      <c r="AK17" s="91"/>
      <c r="AL17" s="91"/>
      <c r="AM17" s="91"/>
      <c r="AN17" s="91"/>
      <c r="AO17" s="103"/>
      <c r="AP17" s="103"/>
      <c r="AQ17" s="103"/>
      <c r="AR17" s="111"/>
      <c r="AS17" s="111"/>
      <c r="AT17" s="111"/>
      <c r="AU17" s="111"/>
      <c r="AV17" s="111"/>
      <c r="AW17" s="103"/>
      <c r="AX17" s="103"/>
    </row>
    <row r="18" spans="1:50" ht="43.5" customHeight="1" x14ac:dyDescent="0.15">
      <c r="A18" s="104">
        <f>'2 CONTEXTO E IDENTIFICACIÓN-RG'!A18</f>
        <v>0</v>
      </c>
      <c r="B18" s="105" t="str">
        <f>+'2 CONTEXTO E IDENTIFICACIÓN-RG'!F18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1"/>
      <c r="P18" s="105" t="str">
        <f t="shared" si="2"/>
        <v/>
      </c>
      <c r="Q18" s="231"/>
      <c r="R18" s="231"/>
      <c r="S18" s="232"/>
      <c r="T18" s="232"/>
      <c r="U18" s="231"/>
      <c r="V18" s="231"/>
      <c r="W18" s="231"/>
      <c r="X18" s="231"/>
      <c r="Y18" s="231"/>
      <c r="Z18" s="231"/>
      <c r="AA18" s="107"/>
      <c r="AB18" s="107"/>
      <c r="AE18" s="126"/>
      <c r="AF18" s="112" t="s">
        <v>5</v>
      </c>
      <c r="AG18" s="100" t="s">
        <v>260</v>
      </c>
      <c r="AH18" s="100" t="s">
        <v>159</v>
      </c>
      <c r="AI18" s="126"/>
      <c r="AJ18" s="337" t="s">
        <v>110</v>
      </c>
      <c r="AK18" s="126"/>
      <c r="AL18" s="126"/>
      <c r="AM18" s="126"/>
      <c r="AN18" s="126"/>
      <c r="AO18" s="103"/>
      <c r="AP18" s="103"/>
      <c r="AQ18" s="127"/>
      <c r="AR18" s="127"/>
      <c r="AS18" s="127"/>
      <c r="AT18" s="127"/>
      <c r="AU18" s="127"/>
      <c r="AV18" s="127"/>
      <c r="AW18" s="103"/>
      <c r="AX18" s="103"/>
    </row>
    <row r="19" spans="1:50" ht="43.5" customHeight="1" x14ac:dyDescent="0.15">
      <c r="A19" s="104">
        <f>'2 CONTEXTO E IDENTIFICACIÓN-RG'!A19</f>
        <v>0</v>
      </c>
      <c r="B19" s="105" t="str">
        <f>+'2 CONTEXTO E IDENTIFICACIÓN-RG'!F19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1"/>
      <c r="P19" s="105" t="str">
        <f t="shared" si="2"/>
        <v/>
      </c>
      <c r="Q19" s="231"/>
      <c r="R19" s="231"/>
      <c r="S19" s="232"/>
      <c r="T19" s="232"/>
      <c r="U19" s="231"/>
      <c r="V19" s="231"/>
      <c r="W19" s="231"/>
      <c r="X19" s="231"/>
      <c r="Y19" s="231"/>
      <c r="Z19" s="231"/>
      <c r="AA19" s="107"/>
      <c r="AB19" s="107"/>
      <c r="AE19" s="126"/>
      <c r="AF19" s="116" t="s">
        <v>66</v>
      </c>
      <c r="AG19" s="100" t="s">
        <v>109</v>
      </c>
      <c r="AH19" s="100" t="s">
        <v>160</v>
      </c>
      <c r="AM19" s="126"/>
      <c r="AN19" s="126"/>
      <c r="AO19" s="103"/>
      <c r="AP19" s="103"/>
      <c r="AQ19" s="103"/>
      <c r="AR19" s="111"/>
      <c r="AS19" s="111"/>
      <c r="AT19" s="111"/>
      <c r="AU19" s="111"/>
      <c r="AV19" s="111"/>
      <c r="AW19" s="103"/>
      <c r="AX19" s="103"/>
    </row>
    <row r="20" spans="1:50" ht="43.5" customHeight="1" x14ac:dyDescent="0.15">
      <c r="A20" s="104">
        <f>'2 CONTEXTO E IDENTIFICACIÓN-RG'!A20</f>
        <v>0</v>
      </c>
      <c r="B20" s="105" t="str">
        <f>+'2 CONTEXTO E IDENTIFICACIÓN-RG'!F20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1"/>
      <c r="P20" s="105" t="str">
        <f t="shared" si="2"/>
        <v/>
      </c>
      <c r="Q20" s="231"/>
      <c r="R20" s="231"/>
      <c r="S20" s="232"/>
      <c r="T20" s="232"/>
      <c r="U20" s="231"/>
      <c r="V20" s="231"/>
      <c r="W20" s="231"/>
      <c r="X20" s="231"/>
      <c r="Y20" s="231"/>
      <c r="Z20" s="231"/>
      <c r="AA20" s="107"/>
      <c r="AB20" s="107"/>
      <c r="AC20" s="128"/>
      <c r="AD20" s="128"/>
      <c r="AE20" s="126"/>
      <c r="AF20" s="207"/>
      <c r="AM20" s="126"/>
      <c r="AN20" s="126"/>
      <c r="AO20" s="103"/>
      <c r="AP20" s="103"/>
      <c r="AQ20" s="103"/>
      <c r="AR20" s="111"/>
      <c r="AS20" s="111"/>
      <c r="AT20" s="111"/>
      <c r="AU20" s="111"/>
      <c r="AV20" s="111"/>
      <c r="AW20" s="103"/>
      <c r="AX20" s="103"/>
    </row>
    <row r="21" spans="1:50" ht="43.5" customHeight="1" x14ac:dyDescent="0.15">
      <c r="A21" s="104">
        <f>'2 CONTEXTO E IDENTIFICACIÓN-RG'!A21</f>
        <v>0</v>
      </c>
      <c r="B21" s="105" t="str">
        <f>+'2 CONTEXTO E IDENTIFICACIÓN-RG'!F21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1"/>
      <c r="P21" s="105" t="str">
        <f t="shared" si="2"/>
        <v/>
      </c>
      <c r="Q21" s="231"/>
      <c r="R21" s="231"/>
      <c r="S21" s="232"/>
      <c r="T21" s="232"/>
      <c r="U21" s="231"/>
      <c r="V21" s="231"/>
      <c r="W21" s="231"/>
      <c r="X21" s="231"/>
      <c r="Y21" s="231"/>
      <c r="Z21" s="231"/>
      <c r="AA21" s="107"/>
      <c r="AB21" s="107"/>
      <c r="AC21" s="128"/>
      <c r="AD21" s="128"/>
      <c r="AE21" s="129"/>
      <c r="AM21" s="126"/>
      <c r="AN21" s="126"/>
      <c r="AO21" s="103"/>
      <c r="AP21" s="124"/>
      <c r="AQ21" s="124"/>
      <c r="AR21" s="124"/>
      <c r="AS21" s="124"/>
      <c r="AT21" s="124"/>
      <c r="AU21" s="124"/>
      <c r="AV21" s="111"/>
      <c r="AW21" s="103"/>
      <c r="AX21" s="103"/>
    </row>
    <row r="22" spans="1:50" ht="43.5" customHeight="1" x14ac:dyDescent="0.15">
      <c r="A22" s="104">
        <f>'2 CONTEXTO E IDENTIFICACIÓN-RG'!A22</f>
        <v>0</v>
      </c>
      <c r="B22" s="105" t="str">
        <f>+'2 CONTEXTO E IDENTIFICACIÓN-RG'!F22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1"/>
      <c r="P22" s="105" t="str">
        <f t="shared" si="2"/>
        <v/>
      </c>
      <c r="Q22" s="231"/>
      <c r="R22" s="231"/>
      <c r="S22" s="232"/>
      <c r="T22" s="232"/>
      <c r="U22" s="231"/>
      <c r="V22" s="231"/>
      <c r="W22" s="231"/>
      <c r="X22" s="231"/>
      <c r="Y22" s="231"/>
      <c r="Z22" s="231"/>
      <c r="AA22" s="107"/>
      <c r="AB22" s="107"/>
      <c r="AC22" s="128"/>
      <c r="AD22" s="128"/>
      <c r="AO22" s="103"/>
      <c r="AP22" s="130"/>
      <c r="AQ22" s="130"/>
      <c r="AR22" s="130"/>
      <c r="AS22" s="130"/>
      <c r="AT22" s="130"/>
      <c r="AU22" s="130"/>
      <c r="AV22" s="111"/>
      <c r="AW22" s="103"/>
      <c r="AX22" s="103"/>
    </row>
    <row r="23" spans="1:50" ht="43.5" customHeight="1" x14ac:dyDescent="0.15">
      <c r="A23" s="104">
        <f>'2 CONTEXTO E IDENTIFICACIÓN-RG'!A23</f>
        <v>0</v>
      </c>
      <c r="B23" s="105" t="str">
        <f>+'2 CONTEXTO E IDENTIFICACIÓN-RG'!F23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1"/>
      <c r="P23" s="105" t="str">
        <f t="shared" si="2"/>
        <v/>
      </c>
      <c r="Q23" s="231"/>
      <c r="R23" s="231"/>
      <c r="S23" s="232"/>
      <c r="T23" s="232"/>
      <c r="U23" s="231"/>
      <c r="V23" s="231"/>
      <c r="W23" s="231"/>
      <c r="X23" s="231"/>
      <c r="Y23" s="231"/>
      <c r="Z23" s="231"/>
      <c r="AA23" s="107"/>
      <c r="AB23" s="107"/>
      <c r="AC23" s="128"/>
      <c r="AD23" s="128"/>
      <c r="AO23" s="103"/>
      <c r="AP23" s="124"/>
      <c r="AQ23" s="124"/>
      <c r="AR23" s="124"/>
      <c r="AS23" s="124"/>
      <c r="AT23" s="124"/>
      <c r="AU23" s="124"/>
      <c r="AV23" s="111"/>
      <c r="AW23" s="103"/>
      <c r="AX23" s="103"/>
    </row>
    <row r="24" spans="1:50" ht="43.5" customHeight="1" x14ac:dyDescent="0.15">
      <c r="A24" s="104">
        <f>'2 CONTEXTO E IDENTIFICACIÓN-RG'!A24</f>
        <v>0</v>
      </c>
      <c r="B24" s="105" t="str">
        <f>+'2 CONTEXTO E IDENTIFICACIÓN-RG'!F24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1"/>
      <c r="P24" s="105" t="str">
        <f t="shared" si="2"/>
        <v/>
      </c>
      <c r="Q24" s="231"/>
      <c r="R24" s="231"/>
      <c r="S24" s="232"/>
      <c r="T24" s="232"/>
      <c r="U24" s="231"/>
      <c r="V24" s="231"/>
      <c r="W24" s="231"/>
      <c r="X24" s="231"/>
      <c r="Y24" s="231"/>
      <c r="Z24" s="231"/>
      <c r="AA24" s="107"/>
      <c r="AB24" s="107"/>
      <c r="AO24" s="103"/>
      <c r="AP24" s="124"/>
      <c r="AQ24" s="124"/>
      <c r="AR24" s="124"/>
      <c r="AS24" s="124"/>
      <c r="AT24" s="124"/>
      <c r="AU24" s="124"/>
      <c r="AV24" s="111"/>
      <c r="AW24" s="103"/>
      <c r="AX24" s="103"/>
    </row>
    <row r="25" spans="1:50" ht="43.5" customHeight="1" x14ac:dyDescent="0.2">
      <c r="A25" s="104">
        <f>'2 CONTEXTO E IDENTIFICACIÓN-RG'!A25</f>
        <v>0</v>
      </c>
      <c r="B25" s="105" t="str">
        <f>+'2 CONTEXTO E IDENTIFICACIÓN-RG'!F25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1"/>
      <c r="P25" s="105" t="str">
        <f t="shared" si="2"/>
        <v/>
      </c>
      <c r="Q25" s="231"/>
      <c r="R25" s="231"/>
      <c r="S25" s="232"/>
      <c r="T25" s="232"/>
      <c r="U25" s="231"/>
      <c r="V25" s="231"/>
      <c r="W25" s="231"/>
      <c r="X25" s="231"/>
      <c r="Y25" s="231"/>
      <c r="Z25" s="231"/>
      <c r="AA25" s="107"/>
      <c r="AB25" s="107"/>
    </row>
    <row r="26" spans="1:50" ht="43.5" customHeight="1" x14ac:dyDescent="0.2">
      <c r="A26" s="104">
        <f>'2 CONTEXTO E IDENTIFICACIÓN-RG'!A26</f>
        <v>0</v>
      </c>
      <c r="B26" s="105" t="str">
        <f>+'2 CONTEXTO E IDENTIFICACIÓN-RG'!F26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1"/>
      <c r="P26" s="105" t="str">
        <f t="shared" si="2"/>
        <v/>
      </c>
      <c r="Q26" s="231"/>
      <c r="R26" s="231"/>
      <c r="S26" s="232"/>
      <c r="T26" s="232"/>
      <c r="U26" s="231"/>
      <c r="V26" s="231"/>
      <c r="W26" s="231"/>
      <c r="X26" s="231"/>
      <c r="Y26" s="231"/>
      <c r="Z26" s="231"/>
      <c r="AA26" s="107"/>
      <c r="AB26" s="107"/>
    </row>
    <row r="27" spans="1:50" ht="43.5" customHeight="1" x14ac:dyDescent="0.2">
      <c r="A27" s="104">
        <f>'2 CONTEXTO E IDENTIFICACIÓN-RG'!A27</f>
        <v>0</v>
      </c>
      <c r="B27" s="105" t="str">
        <f>+'2 CONTEXTO E IDENTIFICACIÓN-RG'!F27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1"/>
      <c r="P27" s="105" t="str">
        <f t="shared" si="2"/>
        <v/>
      </c>
      <c r="Q27" s="231"/>
      <c r="R27" s="231"/>
      <c r="S27" s="232"/>
      <c r="T27" s="232"/>
      <c r="U27" s="231"/>
      <c r="V27" s="231"/>
      <c r="W27" s="231"/>
      <c r="X27" s="231"/>
      <c r="Y27" s="231"/>
      <c r="Z27" s="231"/>
      <c r="AA27" s="107"/>
      <c r="AB27" s="107"/>
    </row>
    <row r="28" spans="1:50" ht="43.5" customHeight="1" x14ac:dyDescent="0.2">
      <c r="A28" s="104">
        <f>'2 CONTEXTO E IDENTIFICACIÓN-RG'!A28</f>
        <v>0</v>
      </c>
      <c r="B28" s="105" t="str">
        <f>+'2 CONTEXTO E IDENTIFICACIÓN-RG'!F28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1"/>
      <c r="P28" s="105" t="str">
        <f t="shared" si="2"/>
        <v/>
      </c>
      <c r="Q28" s="231"/>
      <c r="R28" s="231"/>
      <c r="S28" s="232"/>
      <c r="T28" s="232"/>
      <c r="U28" s="231"/>
      <c r="V28" s="231"/>
      <c r="W28" s="231"/>
      <c r="X28" s="231"/>
      <c r="Y28" s="231"/>
      <c r="Z28" s="231"/>
      <c r="AA28" s="107"/>
      <c r="AB28" s="107"/>
    </row>
    <row r="29" spans="1:50" ht="14.5" customHeight="1" x14ac:dyDescent="0.2">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
      <c r="E33" s="137"/>
      <c r="F33" s="137"/>
      <c r="H33" s="92"/>
      <c r="J33" s="137"/>
      <c r="K33" s="137"/>
      <c r="S33" s="142"/>
      <c r="T33" s="142"/>
      <c r="AM33" s="92"/>
      <c r="AN33" s="92"/>
      <c r="AO33" s="92"/>
      <c r="AP33" s="92"/>
      <c r="AQ33" s="92"/>
    </row>
    <row r="34" spans="5:43" s="87" customFormat="1" ht="19.5" customHeight="1" x14ac:dyDescent="0.2">
      <c r="E34" s="137"/>
      <c r="F34" s="137"/>
      <c r="H34" s="92"/>
      <c r="J34" s="137"/>
      <c r="K34" s="137"/>
      <c r="S34" s="142"/>
      <c r="T34" s="142"/>
      <c r="AM34" s="92"/>
      <c r="AN34" s="92"/>
      <c r="AO34" s="92"/>
      <c r="AP34" s="92"/>
      <c r="AQ34" s="92"/>
    </row>
    <row r="35" spans="5:43" s="87" customFormat="1" ht="19.5" customHeight="1" x14ac:dyDescent="0.2">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8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E9:E28">
    <cfRule type="cellIs" dxfId="277" priority="6" operator="equal">
      <formula>$AE$13</formula>
    </cfRule>
    <cfRule type="cellIs" dxfId="276" priority="7" operator="equal">
      <formula>$AE$12</formula>
    </cfRule>
    <cfRule type="cellIs" dxfId="275" priority="8" operator="equal">
      <formula>$AE$11</formula>
    </cfRule>
    <cfRule type="cellIs" dxfId="274" priority="9" operator="equal">
      <formula>$AE$10</formula>
    </cfRule>
    <cfRule type="cellIs" dxfId="273" priority="10" operator="equal">
      <formula>$AE$9</formula>
    </cfRule>
  </conditionalFormatting>
  <conditionalFormatting sqref="F9:F28">
    <cfRule type="cellIs" dxfId="272" priority="1" operator="equal">
      <formula>$AF$8</formula>
    </cfRule>
    <cfRule type="cellIs" dxfId="271" priority="2" operator="equal">
      <formula>$AG$8</formula>
    </cfRule>
    <cfRule type="cellIs" dxfId="270" priority="3" operator="equal">
      <formula>$AH$8</formula>
    </cfRule>
    <cfRule type="cellIs" dxfId="269" priority="4" operator="equal">
      <formula>$AI$8</formula>
    </cfRule>
    <cfRule type="cellIs" dxfId="268" priority="5" operator="equal">
      <formula>$AJ$8</formula>
    </cfRule>
  </conditionalFormatting>
  <conditionalFormatting sqref="G9:G28">
    <cfRule type="cellIs" dxfId="267" priority="11" operator="equal">
      <formula>$AF$16</formula>
    </cfRule>
    <cfRule type="cellIs" dxfId="266" priority="12" operator="equal">
      <formula>$AF$17</formula>
    </cfRule>
    <cfRule type="cellIs" dxfId="265" priority="13" operator="equal">
      <formula>$AF$18</formula>
    </cfRule>
    <cfRule type="cellIs" dxfId="264" priority="14" operator="equal">
      <formula>$AF$19</formula>
    </cfRule>
  </conditionalFormatting>
  <conditionalFormatting sqref="I9:J28">
    <cfRule type="cellIs" dxfId="263" priority="15" operator="equal">
      <formula>$AE$13</formula>
    </cfRule>
    <cfRule type="cellIs" dxfId="262" priority="16" operator="equal">
      <formula>$AE$12</formula>
    </cfRule>
    <cfRule type="cellIs" dxfId="261" priority="17" operator="equal">
      <formula>$AE$11</formula>
    </cfRule>
    <cfRule type="cellIs" dxfId="260" priority="18" operator="equal">
      <formula>$AE$10</formula>
    </cfRule>
    <cfRule type="cellIs" dxfId="259" priority="19" operator="equal">
      <formula>$AE$9</formula>
    </cfRule>
  </conditionalFormatting>
  <conditionalFormatting sqref="K9:K28">
    <cfRule type="cellIs" dxfId="258" priority="20" operator="equal">
      <formula>$AF$8</formula>
    </cfRule>
    <cfRule type="cellIs" dxfId="257" priority="21" operator="equal">
      <formula>$AG$8</formula>
    </cfRule>
    <cfRule type="cellIs" dxfId="256" priority="22" operator="equal">
      <formula>$AH$8</formula>
    </cfRule>
    <cfRule type="cellIs" dxfId="255" priority="23" operator="equal">
      <formula>$AI$8</formula>
    </cfRule>
    <cfRule type="cellIs" dxfId="254" priority="24" operator="equal">
      <formula>$AJ$8</formula>
    </cfRule>
  </conditionalFormatting>
  <conditionalFormatting sqref="L9:L28">
    <cfRule type="cellIs" dxfId="253" priority="30" operator="equal">
      <formula>$AF$16</formula>
    </cfRule>
    <cfRule type="cellIs" dxfId="252" priority="31" operator="equal">
      <formula>$AF$17</formula>
    </cfRule>
    <cfRule type="cellIs" dxfId="251" priority="32" operator="equal">
      <formula>$AF$18</formula>
    </cfRule>
    <cfRule type="cellIs" dxfId="250" priority="33" operator="equal">
      <formula>$AF$19</formula>
    </cfRule>
  </conditionalFormatting>
  <dataValidations count="4">
    <dataValidation type="list" allowBlank="1" showInputMessage="1" showErrorMessage="1" sqref="JP9:JV16" xr:uid="{00000000-0002-0000-08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800-000001000000}"/>
    <dataValidation allowBlank="1" showInputMessage="1" showErrorMessage="1" prompt="Es la materialización del riesgo y las consecuencias de su aparición. Su escala es: 5 bajo impacto, 10 medio, 20 alto impacto._x000a_" sqref="JP8:JV8" xr:uid="{00000000-0002-0000-0800-000002000000}"/>
    <dataValidation type="list" allowBlank="1" showInputMessage="1" showErrorMessage="1" sqref="O9:O28" xr:uid="{00000000-0002-0000-08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'11 FORMULAS'!$V$3:$V$6</xm:f>
          </x14:formula1>
          <xm:sqref>Z9:Z28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6"/>
  <sheetViews>
    <sheetView zoomScale="70" zoomScaleNormal="70" workbookViewId="0">
      <selection activeCell="T10" sqref="T10"/>
    </sheetView>
  </sheetViews>
  <sheetFormatPr baseColWidth="10" defaultColWidth="10.83203125" defaultRowHeight="13" x14ac:dyDescent="0.15"/>
  <cols>
    <col min="1" max="1" width="32.1640625" style="155" customWidth="1"/>
    <col min="2" max="2" width="38.5" style="155" bestFit="1" customWidth="1"/>
    <col min="3" max="3" width="21.6640625" style="155" customWidth="1"/>
    <col min="4" max="4" width="10.83203125" style="155"/>
    <col min="5" max="5" width="20.5" style="155" customWidth="1"/>
    <col min="6" max="6" width="16.5" style="155" customWidth="1"/>
    <col min="7" max="7" width="10.83203125" style="155"/>
    <col min="8" max="8" width="16" style="155" customWidth="1"/>
    <col min="9" max="9" width="21" style="155" customWidth="1"/>
    <col min="10" max="10" width="10.83203125" style="155"/>
    <col min="11" max="11" width="20.83203125" style="155" customWidth="1"/>
    <col min="12" max="12" width="10.83203125" style="155"/>
    <col min="13" max="13" width="21" style="155" customWidth="1"/>
    <col min="14" max="15" width="10.83203125" style="155"/>
    <col min="16" max="16" width="14.83203125" style="155" customWidth="1"/>
    <col min="17" max="17" width="10.83203125" style="155"/>
    <col min="18" max="18" width="16.5" style="155" customWidth="1"/>
    <col min="19" max="19" width="10.83203125" style="155"/>
    <col min="20" max="20" width="30.1640625" style="155" customWidth="1"/>
    <col min="21" max="16384" width="10.83203125" style="155"/>
  </cols>
  <sheetData>
    <row r="1" spans="1:22" ht="25.5" customHeight="1" x14ac:dyDescent="0.15">
      <c r="A1" s="492" t="s">
        <v>261</v>
      </c>
      <c r="B1" s="492"/>
      <c r="E1" s="491" t="s">
        <v>115</v>
      </c>
      <c r="F1" s="491"/>
      <c r="G1" s="491"/>
      <c r="H1" s="491"/>
    </row>
    <row r="2" spans="1:22" ht="49" customHeight="1" x14ac:dyDescent="0.15">
      <c r="B2" s="168" t="s">
        <v>31</v>
      </c>
      <c r="C2" s="168"/>
      <c r="E2" s="490" t="s">
        <v>85</v>
      </c>
      <c r="F2" s="490"/>
      <c r="G2" s="490"/>
      <c r="H2" s="490"/>
      <c r="I2" s="490"/>
      <c r="K2" s="490" t="s">
        <v>76</v>
      </c>
      <c r="L2" s="490"/>
      <c r="M2" s="490"/>
      <c r="O2" s="490" t="s">
        <v>94</v>
      </c>
      <c r="P2" s="490"/>
      <c r="R2" s="156" t="s">
        <v>105</v>
      </c>
      <c r="T2" s="156" t="s">
        <v>136</v>
      </c>
      <c r="V2" s="95" t="s">
        <v>112</v>
      </c>
    </row>
    <row r="3" spans="1:22" ht="29" thickBot="1" x14ac:dyDescent="0.2">
      <c r="A3" s="157" t="s">
        <v>8</v>
      </c>
      <c r="B3" s="168" t="s">
        <v>8</v>
      </c>
      <c r="C3" s="168" t="s">
        <v>31</v>
      </c>
      <c r="E3" s="158" t="s">
        <v>70</v>
      </c>
      <c r="F3" s="158" t="s">
        <v>71</v>
      </c>
      <c r="H3" s="158" t="s">
        <v>72</v>
      </c>
      <c r="I3" s="158" t="s">
        <v>73</v>
      </c>
      <c r="K3" s="156" t="s">
        <v>77</v>
      </c>
      <c r="L3" s="156" t="s">
        <v>3</v>
      </c>
      <c r="M3" s="156" t="s">
        <v>82</v>
      </c>
      <c r="O3" s="162" t="s">
        <v>70</v>
      </c>
      <c r="P3" s="162" t="s">
        <v>184</v>
      </c>
      <c r="R3" s="157" t="s">
        <v>106</v>
      </c>
      <c r="T3" s="18" t="s">
        <v>120</v>
      </c>
      <c r="V3" s="72" t="s">
        <v>125</v>
      </c>
    </row>
    <row r="4" spans="1:22" ht="30" x14ac:dyDescent="0.15">
      <c r="A4" s="167" t="s">
        <v>140</v>
      </c>
      <c r="B4" s="170" t="s">
        <v>140</v>
      </c>
      <c r="C4" s="182" t="s">
        <v>116</v>
      </c>
      <c r="E4" s="157" t="s">
        <v>86</v>
      </c>
      <c r="F4" s="159">
        <v>0.25</v>
      </c>
      <c r="H4" s="157" t="s">
        <v>74</v>
      </c>
      <c r="I4" s="159">
        <v>0.25</v>
      </c>
      <c r="K4" s="157" t="s">
        <v>78</v>
      </c>
      <c r="L4" s="157" t="s">
        <v>80</v>
      </c>
      <c r="M4" s="157" t="s">
        <v>83</v>
      </c>
      <c r="O4" s="157" t="s">
        <v>86</v>
      </c>
      <c r="P4" s="206" t="s">
        <v>34</v>
      </c>
      <c r="R4" s="157" t="s">
        <v>107</v>
      </c>
      <c r="T4" s="18" t="s">
        <v>121</v>
      </c>
      <c r="V4" s="72" t="s">
        <v>127</v>
      </c>
    </row>
    <row r="5" spans="1:22" ht="31" thickBot="1" x14ac:dyDescent="0.2">
      <c r="A5" s="167" t="s">
        <v>141</v>
      </c>
      <c r="B5" s="174"/>
      <c r="C5" s="183"/>
      <c r="E5" s="157" t="s">
        <v>87</v>
      </c>
      <c r="F5" s="159">
        <v>0.15</v>
      </c>
      <c r="H5" s="157" t="s">
        <v>75</v>
      </c>
      <c r="I5" s="159">
        <v>0.15</v>
      </c>
      <c r="K5" s="157" t="s">
        <v>79</v>
      </c>
      <c r="L5" s="157" t="s">
        <v>81</v>
      </c>
      <c r="M5" s="157" t="s">
        <v>84</v>
      </c>
      <c r="O5" s="157" t="s">
        <v>87</v>
      </c>
      <c r="P5" s="206" t="s">
        <v>34</v>
      </c>
      <c r="R5" s="157" t="s">
        <v>108</v>
      </c>
      <c r="T5" s="18" t="s">
        <v>122</v>
      </c>
      <c r="V5" s="72" t="s">
        <v>126</v>
      </c>
    </row>
    <row r="6" spans="1:22" ht="30" x14ac:dyDescent="0.15">
      <c r="A6" s="167" t="s">
        <v>142</v>
      </c>
      <c r="B6" s="176" t="s">
        <v>141</v>
      </c>
      <c r="C6" s="184" t="s">
        <v>123</v>
      </c>
      <c r="E6" s="157" t="s">
        <v>88</v>
      </c>
      <c r="F6" s="159">
        <v>0.1</v>
      </c>
      <c r="H6" s="157"/>
      <c r="I6" s="157"/>
      <c r="K6" s="157"/>
      <c r="L6" s="157"/>
      <c r="M6" s="157"/>
      <c r="O6" s="157" t="s">
        <v>88</v>
      </c>
      <c r="P6" s="206" t="s">
        <v>67</v>
      </c>
      <c r="R6" s="157" t="s">
        <v>109</v>
      </c>
      <c r="T6" s="18" t="s">
        <v>247</v>
      </c>
      <c r="V6" s="157"/>
    </row>
    <row r="7" spans="1:22" ht="29" thickBot="1" x14ac:dyDescent="0.2">
      <c r="A7" s="167" t="s">
        <v>143</v>
      </c>
      <c r="B7" s="174"/>
      <c r="C7" s="183"/>
      <c r="E7" s="157"/>
      <c r="F7" s="159"/>
      <c r="O7" s="160"/>
      <c r="R7" s="157" t="s">
        <v>110</v>
      </c>
      <c r="T7" s="157" t="s">
        <v>300</v>
      </c>
    </row>
    <row r="8" spans="1:22" ht="28" x14ac:dyDescent="0.15">
      <c r="A8" s="167" t="s">
        <v>144</v>
      </c>
      <c r="B8" s="176" t="s">
        <v>142</v>
      </c>
      <c r="C8" s="184" t="s">
        <v>57</v>
      </c>
      <c r="R8" s="157"/>
      <c r="T8" s="157" t="s">
        <v>301</v>
      </c>
    </row>
    <row r="9" spans="1:22" ht="29" thickBot="1" x14ac:dyDescent="0.2">
      <c r="A9" s="167" t="s">
        <v>145</v>
      </c>
      <c r="B9" s="178"/>
      <c r="C9" s="183"/>
      <c r="T9" s="157" t="s">
        <v>302</v>
      </c>
    </row>
    <row r="10" spans="1:22" ht="14" x14ac:dyDescent="0.15">
      <c r="A10" s="167" t="s">
        <v>146</v>
      </c>
      <c r="B10" s="176" t="s">
        <v>143</v>
      </c>
      <c r="C10" s="184" t="s">
        <v>117</v>
      </c>
    </row>
    <row r="11" spans="1:22" ht="14" customHeight="1" thickBot="1" x14ac:dyDescent="0.2">
      <c r="A11" s="169"/>
      <c r="B11" s="174"/>
      <c r="C11" s="183"/>
    </row>
    <row r="12" spans="1:22" ht="14" customHeight="1" x14ac:dyDescent="0.15">
      <c r="B12" s="176" t="s">
        <v>144</v>
      </c>
      <c r="C12" s="177" t="s">
        <v>116</v>
      </c>
    </row>
    <row r="13" spans="1:22" ht="14" customHeight="1" x14ac:dyDescent="0.15">
      <c r="B13" s="173"/>
      <c r="C13" s="172" t="s">
        <v>123</v>
      </c>
    </row>
    <row r="14" spans="1:22" ht="14" customHeight="1" x14ac:dyDescent="0.15">
      <c r="B14" s="171"/>
      <c r="C14" s="172" t="s">
        <v>57</v>
      </c>
    </row>
    <row r="15" spans="1:22" ht="14" customHeight="1" x14ac:dyDescent="0.15">
      <c r="B15" s="171"/>
      <c r="C15" s="172" t="s">
        <v>117</v>
      </c>
    </row>
    <row r="16" spans="1:22" ht="14" customHeight="1" x14ac:dyDescent="0.15">
      <c r="B16" s="171"/>
      <c r="C16" s="172" t="s">
        <v>29</v>
      </c>
    </row>
    <row r="17" spans="2:3" ht="14" customHeight="1" thickBot="1" x14ac:dyDescent="0.2">
      <c r="B17" s="174"/>
      <c r="C17" s="175"/>
    </row>
    <row r="18" spans="2:3" ht="28" x14ac:dyDescent="0.15">
      <c r="B18" s="176" t="s">
        <v>145</v>
      </c>
      <c r="C18" s="177" t="s">
        <v>116</v>
      </c>
    </row>
    <row r="19" spans="2:3" ht="14" customHeight="1" x14ac:dyDescent="0.15">
      <c r="B19" s="171"/>
      <c r="C19" s="172" t="s">
        <v>123</v>
      </c>
    </row>
    <row r="20" spans="2:3" ht="14" customHeight="1" x14ac:dyDescent="0.15">
      <c r="B20" s="171"/>
      <c r="C20" s="172" t="s">
        <v>57</v>
      </c>
    </row>
    <row r="21" spans="2:3" ht="14" customHeight="1" x14ac:dyDescent="0.15">
      <c r="B21" s="171"/>
      <c r="C21" s="172" t="s">
        <v>117</v>
      </c>
    </row>
    <row r="22" spans="2:3" ht="14" customHeight="1" x14ac:dyDescent="0.15">
      <c r="B22" s="171"/>
      <c r="C22" s="172" t="s">
        <v>29</v>
      </c>
    </row>
    <row r="23" spans="2:3" ht="14" customHeight="1" thickBot="1" x14ac:dyDescent="0.2">
      <c r="B23" s="178"/>
      <c r="C23" s="179"/>
    </row>
    <row r="24" spans="2:3" ht="14" customHeight="1" x14ac:dyDescent="0.15">
      <c r="B24" s="176" t="s">
        <v>146</v>
      </c>
      <c r="C24" s="177" t="s">
        <v>29</v>
      </c>
    </row>
    <row r="25" spans="2:3" ht="14" customHeight="1" x14ac:dyDescent="0.15">
      <c r="B25" s="171"/>
      <c r="C25" s="172" t="s">
        <v>123</v>
      </c>
    </row>
    <row r="26" spans="2:3" ht="14" customHeight="1" thickBot="1" x14ac:dyDescent="0.2">
      <c r="B26" s="174"/>
      <c r="C26" s="175"/>
    </row>
  </sheetData>
  <sheetProtection formatCells="0" formatColumns="0" formatRows="0"/>
  <mergeCells count="5">
    <mergeCell ref="E2:I2"/>
    <mergeCell ref="K2:M2"/>
    <mergeCell ref="O2:P2"/>
    <mergeCell ref="E1:H1"/>
    <mergeCell ref="A1:B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1"/>
  <sheetViews>
    <sheetView showGridLines="0" zoomScale="85" zoomScaleNormal="85" workbookViewId="0">
      <selection activeCell="A10" sqref="A10:K10"/>
    </sheetView>
  </sheetViews>
  <sheetFormatPr baseColWidth="10" defaultColWidth="10.83203125" defaultRowHeight="15" x14ac:dyDescent="0.2"/>
  <cols>
    <col min="1" max="1" width="26.5" customWidth="1"/>
    <col min="2" max="2" width="29.5" customWidth="1"/>
    <col min="4" max="4" width="27.5" customWidth="1"/>
    <col min="6" max="6" width="14.5" customWidth="1"/>
  </cols>
  <sheetData>
    <row r="1" spans="1:11" s="9" customFormat="1" ht="37.5" customHeight="1" x14ac:dyDescent="0.15">
      <c r="A1" s="425"/>
      <c r="B1" s="457" t="str">
        <f>+'2 CONTEXTO E IDENTIFICACIÓN-RG'!B1</f>
        <v>MAPA DE RIESGOS</v>
      </c>
      <c r="C1" s="50" t="str">
        <f>+'2 CONTEXTO E IDENTIFICACIÓN-RG'!C1</f>
        <v>CÓDIGO:</v>
      </c>
      <c r="D1" s="50">
        <f>+'2 CONTEXTO E IDENTIFICACIÓN-RG'!D1</f>
        <v>0</v>
      </c>
      <c r="F1" s="240" t="str">
        <f>+'2 CONTEXTO E IDENTIFICACIÓN-RG'!$G$4</f>
        <v>Elaboración o Actualización:</v>
      </c>
      <c r="G1" s="261" t="str">
        <f>+IF('2 CONTEXTO E IDENTIFICACIÓN-RG'!$H$4="","",'2 CONTEXTO E IDENTIFICACIÓN-RG'!$H$4)</f>
        <v/>
      </c>
      <c r="H1" s="20"/>
      <c r="I1" s="20"/>
    </row>
    <row r="2" spans="1:11" s="9" customFormat="1" ht="37.5" customHeight="1" x14ac:dyDescent="0.15">
      <c r="A2" s="425"/>
      <c r="B2" s="458"/>
      <c r="C2" s="50" t="str">
        <f>+'2 CONTEXTO E IDENTIFICACIÓN-RG'!C2</f>
        <v>VERSIÓN:</v>
      </c>
      <c r="D2" s="50">
        <f>+'2 CONTEXTO E IDENTIFICACIÓN-RG'!D2</f>
        <v>0</v>
      </c>
      <c r="F2" s="243" t="str">
        <f>+'2 CONTEXTO E IDENTIFICACIÓN-RG'!$D$5</f>
        <v>Vigencia del:</v>
      </c>
      <c r="G2" s="241" t="str">
        <f>+IF('2 CONTEXTO E IDENTIFICACIÓN-RG'!$F$5="","",'2 CONTEXTO E IDENTIFICACIÓN-RG'!$F$5)</f>
        <v/>
      </c>
      <c r="H2" s="242" t="s">
        <v>91</v>
      </c>
      <c r="I2" s="239" t="str">
        <f>+IF('2 CONTEXTO E IDENTIFICACIÓN-RG'!$H$5="","",'2 CONTEXTO E IDENTIFICACIÓN-RG'!$H$5)</f>
        <v/>
      </c>
    </row>
    <row r="3" spans="1:11" s="9" customFormat="1" ht="8.25" customHeight="1" x14ac:dyDescent="0.15">
      <c r="A3" s="22"/>
      <c r="B3" s="22"/>
      <c r="C3" s="22"/>
      <c r="D3" s="52"/>
      <c r="F3" s="56"/>
    </row>
    <row r="4" spans="1:11" s="10" customFormat="1" ht="14.5" customHeight="1" x14ac:dyDescent="0.2">
      <c r="A4" s="27" t="s">
        <v>139</v>
      </c>
      <c r="B4" s="426" t="str">
        <f>+IF('2 CONTEXTO E IDENTIFICACIÓN-RG'!$B$4="","",'2 CONTEXTO E IDENTIFICACIÓN-RG'!$B$4)</f>
        <v/>
      </c>
      <c r="C4" s="426"/>
      <c r="D4" s="426"/>
      <c r="E4" s="144"/>
      <c r="F4" s="145"/>
    </row>
    <row r="5" spans="1:11" ht="16" thickBot="1" x14ac:dyDescent="0.25">
      <c r="A5" s="27" t="s">
        <v>137</v>
      </c>
      <c r="B5" s="426" t="str">
        <f>+IF('2 CONTEXTO E IDENTIFICACIÓN-RG'!$D$4="","",'2 CONTEXTO E IDENTIFICACIÓN-RG'!$D$4)</f>
        <v/>
      </c>
      <c r="C5" s="427"/>
      <c r="D5" s="427"/>
    </row>
    <row r="6" spans="1:11" ht="16" thickBot="1" x14ac:dyDescent="0.25">
      <c r="A6" s="493" t="s">
        <v>26</v>
      </c>
      <c r="B6" s="494"/>
      <c r="C6" s="494"/>
      <c r="D6" s="494"/>
      <c r="E6" s="494"/>
      <c r="F6" s="494"/>
      <c r="G6" s="494"/>
      <c r="H6" s="494"/>
      <c r="I6" s="494"/>
      <c r="J6" s="494"/>
      <c r="K6" s="495"/>
    </row>
    <row r="7" spans="1:11" ht="6" customHeight="1" thickBot="1" x14ac:dyDescent="0.25">
      <c r="A7" s="493"/>
      <c r="B7" s="494"/>
      <c r="C7" s="494"/>
      <c r="D7" s="494"/>
      <c r="E7" s="494"/>
      <c r="F7" s="494"/>
      <c r="G7" s="494"/>
      <c r="H7" s="494"/>
      <c r="I7" s="494"/>
      <c r="J7" s="494"/>
      <c r="K7" s="495"/>
    </row>
    <row r="8" spans="1:11" ht="34.5" customHeight="1" x14ac:dyDescent="0.2">
      <c r="A8" s="496" t="s">
        <v>27</v>
      </c>
      <c r="B8" s="497"/>
      <c r="C8" s="497"/>
      <c r="D8" s="497"/>
      <c r="E8" s="497"/>
      <c r="F8" s="497"/>
      <c r="G8" s="497"/>
      <c r="H8" s="497"/>
      <c r="I8" s="497"/>
      <c r="J8" s="497"/>
      <c r="K8" s="498"/>
    </row>
    <row r="9" spans="1:11" ht="18.75" customHeight="1" x14ac:dyDescent="0.2">
      <c r="A9" s="502" t="s">
        <v>15</v>
      </c>
      <c r="B9" s="503"/>
      <c r="C9" s="503"/>
      <c r="D9" s="503"/>
      <c r="E9" s="503"/>
      <c r="F9" s="503"/>
      <c r="G9" s="503"/>
      <c r="H9" s="503"/>
      <c r="I9" s="503"/>
      <c r="J9" s="503"/>
      <c r="K9" s="504"/>
    </row>
    <row r="10" spans="1:11" ht="34.5" customHeight="1" x14ac:dyDescent="0.2">
      <c r="A10" s="499" t="s">
        <v>16</v>
      </c>
      <c r="B10" s="500"/>
      <c r="C10" s="500"/>
      <c r="D10" s="500"/>
      <c r="E10" s="500"/>
      <c r="F10" s="500"/>
      <c r="G10" s="500"/>
      <c r="H10" s="500"/>
      <c r="I10" s="500"/>
      <c r="J10" s="500"/>
      <c r="K10" s="501"/>
    </row>
    <row r="11" spans="1:11" ht="50.25" customHeight="1" thickBot="1" x14ac:dyDescent="0.25">
      <c r="A11" s="508" t="s">
        <v>99</v>
      </c>
      <c r="B11" s="509"/>
      <c r="C11" s="509"/>
      <c r="D11" s="509"/>
      <c r="E11" s="509"/>
      <c r="F11" s="509"/>
      <c r="G11" s="509"/>
      <c r="H11" s="509"/>
      <c r="I11" s="509"/>
      <c r="J11" s="509"/>
      <c r="K11" s="510"/>
    </row>
    <row r="12" spans="1:11" x14ac:dyDescent="0.2">
      <c r="A12" s="146"/>
      <c r="B12" s="146"/>
      <c r="C12" s="146"/>
      <c r="D12" s="146"/>
      <c r="E12" s="146"/>
      <c r="F12" s="146"/>
      <c r="G12" s="146"/>
      <c r="H12" s="146"/>
      <c r="I12" s="146"/>
      <c r="J12" s="146"/>
      <c r="K12" s="146"/>
    </row>
    <row r="13" spans="1:11" s="148" customFormat="1" ht="28" x14ac:dyDescent="0.2">
      <c r="A13" s="147"/>
      <c r="B13" s="505" t="s">
        <v>22</v>
      </c>
      <c r="C13" s="506"/>
      <c r="D13" s="507" t="s">
        <v>23</v>
      </c>
      <c r="E13" s="507"/>
      <c r="G13" s="95" t="s">
        <v>68</v>
      </c>
    </row>
    <row r="14" spans="1:11" x14ac:dyDescent="0.2">
      <c r="A14" s="149" t="s">
        <v>17</v>
      </c>
      <c r="B14" s="150">
        <f>+COUNTIF('8 MAPA RIESGOS'!$G$9:$G$28,G14)</f>
        <v>0</v>
      </c>
      <c r="C14" s="151" t="e">
        <f>+B14/$B$18</f>
        <v>#DIV/0!</v>
      </c>
      <c r="D14" s="150">
        <f>+COUNTIF('8 MAPA RIESGOS'!$L$9:$L$28,G14)</f>
        <v>0</v>
      </c>
      <c r="E14" s="151" t="e">
        <f>+D14/$D$18</f>
        <v>#DIV/0!</v>
      </c>
      <c r="G14" s="125" t="s">
        <v>64</v>
      </c>
    </row>
    <row r="15" spans="1:11" x14ac:dyDescent="0.2">
      <c r="A15" s="149" t="s">
        <v>18</v>
      </c>
      <c r="B15" s="150">
        <f>+COUNTIF('8 MAPA RIESGOS'!$G$9:$G$28,G15)</f>
        <v>0</v>
      </c>
      <c r="C15" s="151" t="e">
        <f t="shared" ref="C15:C18" si="0">+B15/$B$18</f>
        <v>#DIV/0!</v>
      </c>
      <c r="D15" s="150">
        <f>+COUNTIF('8 MAPA RIESGOS'!$L$9:$L$28,G15)</f>
        <v>0</v>
      </c>
      <c r="E15" s="151" t="e">
        <f t="shared" ref="E15:E18" si="1">+D15/$D$18</f>
        <v>#DIV/0!</v>
      </c>
      <c r="G15" s="108" t="s">
        <v>65</v>
      </c>
    </row>
    <row r="16" spans="1:11" x14ac:dyDescent="0.2">
      <c r="A16" s="149" t="s">
        <v>19</v>
      </c>
      <c r="B16" s="150">
        <f>+COUNTIF('8 MAPA RIESGOS'!$G$9:$G$28,G16)</f>
        <v>0</v>
      </c>
      <c r="C16" s="151" t="e">
        <f t="shared" si="0"/>
        <v>#DIV/0!</v>
      </c>
      <c r="D16" s="150">
        <f>+COUNTIF('8 MAPA RIESGOS'!$L$9:$L$28,G16)</f>
        <v>0</v>
      </c>
      <c r="E16" s="151" t="e">
        <f t="shared" si="1"/>
        <v>#DIV/0!</v>
      </c>
      <c r="G16" s="112" t="s">
        <v>5</v>
      </c>
    </row>
    <row r="17" spans="1:7" x14ac:dyDescent="0.2">
      <c r="A17" s="149" t="s">
        <v>20</v>
      </c>
      <c r="B17" s="150">
        <f>+COUNTIF('8 MAPA RIESGOS'!$G$9:$G$28,G17)</f>
        <v>0</v>
      </c>
      <c r="C17" s="151" t="e">
        <f t="shared" si="0"/>
        <v>#DIV/0!</v>
      </c>
      <c r="D17" s="150">
        <f>+COUNTIF('8 MAPA RIESGOS'!$L$9:$L$28,G17)</f>
        <v>0</v>
      </c>
      <c r="E17" s="151" t="e">
        <f t="shared" si="1"/>
        <v>#DIV/0!</v>
      </c>
      <c r="G17" s="116" t="s">
        <v>66</v>
      </c>
    </row>
    <row r="18" spans="1:7" x14ac:dyDescent="0.2">
      <c r="A18" s="149" t="s">
        <v>21</v>
      </c>
      <c r="B18" s="150">
        <f>+SUM(B14:B17)</f>
        <v>0</v>
      </c>
      <c r="C18" s="151" t="e">
        <f t="shared" si="0"/>
        <v>#DIV/0!</v>
      </c>
      <c r="D18" s="150">
        <f>+SUM(D14:D17)</f>
        <v>0</v>
      </c>
      <c r="E18" s="151" t="e">
        <f t="shared" si="1"/>
        <v>#DIV/0!</v>
      </c>
    </row>
    <row r="20" spans="1:7" s="152" customFormat="1" x14ac:dyDescent="0.2">
      <c r="B20" s="153" t="s">
        <v>22</v>
      </c>
      <c r="D20" s="153" t="s">
        <v>23</v>
      </c>
    </row>
    <row r="21" spans="1:7" s="152" customFormat="1" ht="41.5" customHeight="1" x14ac:dyDescent="0.2">
      <c r="B21" s="154" t="e">
        <f>+IF((B14/B18)&gt;=0.2,G14,+IF(((B14/B18)+(B15/B18))&gt;=0.3,G15,+IF(((B14/B18)+(B15/B18)+(B16/B18))&gt;=0.4,G16,+IF((B14/B18)+(B15/B18)+(B16/B18)+(B17/B18)&gt;=0.5,G17,""))))</f>
        <v>#DIV/0!</v>
      </c>
      <c r="D21" s="154" t="e">
        <f>+IF((D14/D18)&gt;=0.2,G14,+IF(((D14/D18)+(D15/D18))&gt;=0.3,G15,+IF(((D14/D18)+(D15/D18)+(D16/D18))&gt;=0.4,G16,+IF((D14/D18)+(D15/D18)+(D16/D18)+(D17/D18)&gt;=0.5,G17,""))))</f>
        <v>#DIV/0!</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249" priority="1" operator="containsText" text="Bajo">
      <formula>NOT(ISERROR(SEARCH("Bajo",B21)))</formula>
    </cfRule>
    <cfRule type="containsText" dxfId="248" priority="2" operator="containsText" text="Moderado">
      <formula>NOT(ISERROR(SEARCH("Moderado",B21)))</formula>
    </cfRule>
    <cfRule type="containsText" dxfId="247" priority="3" operator="containsText" text="Alto">
      <formula>NOT(ISERROR(SEARCH("Alto",B21)))</formula>
    </cfRule>
    <cfRule type="containsText" dxfId="246" priority="4" operator="containsText" text="Extremo">
      <formula>NOT(ISERROR(SEARCH("Extremo",B21)))</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
  <cols>
    <col min="1" max="1" width="17.5" style="325" customWidth="1"/>
    <col min="2" max="2" width="23.5" customWidth="1"/>
    <col min="3" max="3" width="12.5" customWidth="1"/>
    <col min="4" max="4" width="16.5" customWidth="1"/>
    <col min="257" max="257" width="17.6640625" customWidth="1"/>
    <col min="258" max="258" width="23.5" customWidth="1"/>
    <col min="260" max="260" width="12.6640625" customWidth="1"/>
    <col min="513" max="513" width="17.6640625" customWidth="1"/>
    <col min="514" max="514" width="23.5" customWidth="1"/>
    <col min="516" max="516" width="12.6640625" customWidth="1"/>
    <col min="769" max="769" width="17.6640625" customWidth="1"/>
    <col min="770" max="770" width="23.5" customWidth="1"/>
    <col min="772" max="772" width="12.6640625" customWidth="1"/>
    <col min="1025" max="1025" width="17.6640625" customWidth="1"/>
    <col min="1026" max="1026" width="23.5" customWidth="1"/>
    <col min="1028" max="1028" width="12.6640625" customWidth="1"/>
    <col min="1281" max="1281" width="17.6640625" customWidth="1"/>
    <col min="1282" max="1282" width="23.5" customWidth="1"/>
    <col min="1284" max="1284" width="12.6640625" customWidth="1"/>
    <col min="1537" max="1537" width="17.6640625" customWidth="1"/>
    <col min="1538" max="1538" width="23.5" customWidth="1"/>
    <col min="1540" max="1540" width="12.6640625" customWidth="1"/>
    <col min="1793" max="1793" width="17.6640625" customWidth="1"/>
    <col min="1794" max="1794" width="23.5" customWidth="1"/>
    <col min="1796" max="1796" width="12.6640625" customWidth="1"/>
    <col min="2049" max="2049" width="17.6640625" customWidth="1"/>
    <col min="2050" max="2050" width="23.5" customWidth="1"/>
    <col min="2052" max="2052" width="12.6640625" customWidth="1"/>
    <col min="2305" max="2305" width="17.6640625" customWidth="1"/>
    <col min="2306" max="2306" width="23.5" customWidth="1"/>
    <col min="2308" max="2308" width="12.6640625" customWidth="1"/>
    <col min="2561" max="2561" width="17.6640625" customWidth="1"/>
    <col min="2562" max="2562" width="23.5" customWidth="1"/>
    <col min="2564" max="2564" width="12.6640625" customWidth="1"/>
    <col min="2817" max="2817" width="17.6640625" customWidth="1"/>
    <col min="2818" max="2818" width="23.5" customWidth="1"/>
    <col min="2820" max="2820" width="12.6640625" customWidth="1"/>
    <col min="3073" max="3073" width="17.6640625" customWidth="1"/>
    <col min="3074" max="3074" width="23.5" customWidth="1"/>
    <col min="3076" max="3076" width="12.6640625" customWidth="1"/>
    <col min="3329" max="3329" width="17.6640625" customWidth="1"/>
    <col min="3330" max="3330" width="23.5" customWidth="1"/>
    <col min="3332" max="3332" width="12.6640625" customWidth="1"/>
    <col min="3585" max="3585" width="17.6640625" customWidth="1"/>
    <col min="3586" max="3586" width="23.5" customWidth="1"/>
    <col min="3588" max="3588" width="12.6640625" customWidth="1"/>
    <col min="3841" max="3841" width="17.6640625" customWidth="1"/>
    <col min="3842" max="3842" width="23.5" customWidth="1"/>
    <col min="3844" max="3844" width="12.6640625" customWidth="1"/>
    <col min="4097" max="4097" width="17.6640625" customWidth="1"/>
    <col min="4098" max="4098" width="23.5" customWidth="1"/>
    <col min="4100" max="4100" width="12.6640625" customWidth="1"/>
    <col min="4353" max="4353" width="17.6640625" customWidth="1"/>
    <col min="4354" max="4354" width="23.5" customWidth="1"/>
    <col min="4356" max="4356" width="12.6640625" customWidth="1"/>
    <col min="4609" max="4609" width="17.6640625" customWidth="1"/>
    <col min="4610" max="4610" width="23.5" customWidth="1"/>
    <col min="4612" max="4612" width="12.6640625" customWidth="1"/>
    <col min="4865" max="4865" width="17.6640625" customWidth="1"/>
    <col min="4866" max="4866" width="23.5" customWidth="1"/>
    <col min="4868" max="4868" width="12.6640625" customWidth="1"/>
    <col min="5121" max="5121" width="17.6640625" customWidth="1"/>
    <col min="5122" max="5122" width="23.5" customWidth="1"/>
    <col min="5124" max="5124" width="12.6640625" customWidth="1"/>
    <col min="5377" max="5377" width="17.6640625" customWidth="1"/>
    <col min="5378" max="5378" width="23.5" customWidth="1"/>
    <col min="5380" max="5380" width="12.6640625" customWidth="1"/>
    <col min="5633" max="5633" width="17.6640625" customWidth="1"/>
    <col min="5634" max="5634" width="23.5" customWidth="1"/>
    <col min="5636" max="5636" width="12.6640625" customWidth="1"/>
    <col min="5889" max="5889" width="17.6640625" customWidth="1"/>
    <col min="5890" max="5890" width="23.5" customWidth="1"/>
    <col min="5892" max="5892" width="12.6640625" customWidth="1"/>
    <col min="6145" max="6145" width="17.6640625" customWidth="1"/>
    <col min="6146" max="6146" width="23.5" customWidth="1"/>
    <col min="6148" max="6148" width="12.6640625" customWidth="1"/>
    <col min="6401" max="6401" width="17.6640625" customWidth="1"/>
    <col min="6402" max="6402" width="23.5" customWidth="1"/>
    <col min="6404" max="6404" width="12.6640625" customWidth="1"/>
    <col min="6657" max="6657" width="17.6640625" customWidth="1"/>
    <col min="6658" max="6658" width="23.5" customWidth="1"/>
    <col min="6660" max="6660" width="12.6640625" customWidth="1"/>
    <col min="6913" max="6913" width="17.6640625" customWidth="1"/>
    <col min="6914" max="6914" width="23.5" customWidth="1"/>
    <col min="6916" max="6916" width="12.6640625" customWidth="1"/>
    <col min="7169" max="7169" width="17.6640625" customWidth="1"/>
    <col min="7170" max="7170" width="23.5" customWidth="1"/>
    <col min="7172" max="7172" width="12.6640625" customWidth="1"/>
    <col min="7425" max="7425" width="17.6640625" customWidth="1"/>
    <col min="7426" max="7426" width="23.5" customWidth="1"/>
    <col min="7428" max="7428" width="12.6640625" customWidth="1"/>
    <col min="7681" max="7681" width="17.6640625" customWidth="1"/>
    <col min="7682" max="7682" width="23.5" customWidth="1"/>
    <col min="7684" max="7684" width="12.6640625" customWidth="1"/>
    <col min="7937" max="7937" width="17.6640625" customWidth="1"/>
    <col min="7938" max="7938" width="23.5" customWidth="1"/>
    <col min="7940" max="7940" width="12.6640625" customWidth="1"/>
    <col min="8193" max="8193" width="17.6640625" customWidth="1"/>
    <col min="8194" max="8194" width="23.5" customWidth="1"/>
    <col min="8196" max="8196" width="12.6640625" customWidth="1"/>
    <col min="8449" max="8449" width="17.6640625" customWidth="1"/>
    <col min="8450" max="8450" width="23.5" customWidth="1"/>
    <col min="8452" max="8452" width="12.6640625" customWidth="1"/>
    <col min="8705" max="8705" width="17.6640625" customWidth="1"/>
    <col min="8706" max="8706" width="23.5" customWidth="1"/>
    <col min="8708" max="8708" width="12.6640625" customWidth="1"/>
    <col min="8961" max="8961" width="17.6640625" customWidth="1"/>
    <col min="8962" max="8962" width="23.5" customWidth="1"/>
    <col min="8964" max="8964" width="12.6640625" customWidth="1"/>
    <col min="9217" max="9217" width="17.6640625" customWidth="1"/>
    <col min="9218" max="9218" width="23.5" customWidth="1"/>
    <col min="9220" max="9220" width="12.6640625" customWidth="1"/>
    <col min="9473" max="9473" width="17.6640625" customWidth="1"/>
    <col min="9474" max="9474" width="23.5" customWidth="1"/>
    <col min="9476" max="9476" width="12.6640625" customWidth="1"/>
    <col min="9729" max="9729" width="17.6640625" customWidth="1"/>
    <col min="9730" max="9730" width="23.5" customWidth="1"/>
    <col min="9732" max="9732" width="12.6640625" customWidth="1"/>
    <col min="9985" max="9985" width="17.6640625" customWidth="1"/>
    <col min="9986" max="9986" width="23.5" customWidth="1"/>
    <col min="9988" max="9988" width="12.6640625" customWidth="1"/>
    <col min="10241" max="10241" width="17.6640625" customWidth="1"/>
    <col min="10242" max="10242" width="23.5" customWidth="1"/>
    <col min="10244" max="10244" width="12.6640625" customWidth="1"/>
    <col min="10497" max="10497" width="17.6640625" customWidth="1"/>
    <col min="10498" max="10498" width="23.5" customWidth="1"/>
    <col min="10500" max="10500" width="12.6640625" customWidth="1"/>
    <col min="10753" max="10753" width="17.6640625" customWidth="1"/>
    <col min="10754" max="10754" width="23.5" customWidth="1"/>
    <col min="10756" max="10756" width="12.6640625" customWidth="1"/>
    <col min="11009" max="11009" width="17.6640625" customWidth="1"/>
    <col min="11010" max="11010" width="23.5" customWidth="1"/>
    <col min="11012" max="11012" width="12.6640625" customWidth="1"/>
    <col min="11265" max="11265" width="17.6640625" customWidth="1"/>
    <col min="11266" max="11266" width="23.5" customWidth="1"/>
    <col min="11268" max="11268" width="12.6640625" customWidth="1"/>
    <col min="11521" max="11521" width="17.6640625" customWidth="1"/>
    <col min="11522" max="11522" width="23.5" customWidth="1"/>
    <col min="11524" max="11524" width="12.6640625" customWidth="1"/>
    <col min="11777" max="11777" width="17.6640625" customWidth="1"/>
    <col min="11778" max="11778" width="23.5" customWidth="1"/>
    <col min="11780" max="11780" width="12.6640625" customWidth="1"/>
    <col min="12033" max="12033" width="17.6640625" customWidth="1"/>
    <col min="12034" max="12034" width="23.5" customWidth="1"/>
    <col min="12036" max="12036" width="12.6640625" customWidth="1"/>
    <col min="12289" max="12289" width="17.6640625" customWidth="1"/>
    <col min="12290" max="12290" width="23.5" customWidth="1"/>
    <col min="12292" max="12292" width="12.6640625" customWidth="1"/>
    <col min="12545" max="12545" width="17.6640625" customWidth="1"/>
    <col min="12546" max="12546" width="23.5" customWidth="1"/>
    <col min="12548" max="12548" width="12.6640625" customWidth="1"/>
    <col min="12801" max="12801" width="17.6640625" customWidth="1"/>
    <col min="12802" max="12802" width="23.5" customWidth="1"/>
    <col min="12804" max="12804" width="12.6640625" customWidth="1"/>
    <col min="13057" max="13057" width="17.6640625" customWidth="1"/>
    <col min="13058" max="13058" width="23.5" customWidth="1"/>
    <col min="13060" max="13060" width="12.6640625" customWidth="1"/>
    <col min="13313" max="13313" width="17.6640625" customWidth="1"/>
    <col min="13314" max="13314" width="23.5" customWidth="1"/>
    <col min="13316" max="13316" width="12.6640625" customWidth="1"/>
    <col min="13569" max="13569" width="17.6640625" customWidth="1"/>
    <col min="13570" max="13570" width="23.5" customWidth="1"/>
    <col min="13572" max="13572" width="12.6640625" customWidth="1"/>
    <col min="13825" max="13825" width="17.6640625" customWidth="1"/>
    <col min="13826" max="13826" width="23.5" customWidth="1"/>
    <col min="13828" max="13828" width="12.6640625" customWidth="1"/>
    <col min="14081" max="14081" width="17.6640625" customWidth="1"/>
    <col min="14082" max="14082" width="23.5" customWidth="1"/>
    <col min="14084" max="14084" width="12.6640625" customWidth="1"/>
    <col min="14337" max="14337" width="17.6640625" customWidth="1"/>
    <col min="14338" max="14338" width="23.5" customWidth="1"/>
    <col min="14340" max="14340" width="12.6640625" customWidth="1"/>
    <col min="14593" max="14593" width="17.6640625" customWidth="1"/>
    <col min="14594" max="14594" width="23.5" customWidth="1"/>
    <col min="14596" max="14596" width="12.6640625" customWidth="1"/>
    <col min="14849" max="14849" width="17.6640625" customWidth="1"/>
    <col min="14850" max="14850" width="23.5" customWidth="1"/>
    <col min="14852" max="14852" width="12.6640625" customWidth="1"/>
    <col min="15105" max="15105" width="17.6640625" customWidth="1"/>
    <col min="15106" max="15106" width="23.5" customWidth="1"/>
    <col min="15108" max="15108" width="12.6640625" customWidth="1"/>
    <col min="15361" max="15361" width="17.6640625" customWidth="1"/>
    <col min="15362" max="15362" width="23.5" customWidth="1"/>
    <col min="15364" max="15364" width="12.6640625" customWidth="1"/>
    <col min="15617" max="15617" width="17.6640625" customWidth="1"/>
    <col min="15618" max="15618" width="23.5" customWidth="1"/>
    <col min="15620" max="15620" width="12.6640625" customWidth="1"/>
    <col min="15873" max="15873" width="17.6640625" customWidth="1"/>
    <col min="15874" max="15874" width="23.5" customWidth="1"/>
    <col min="15876" max="15876" width="12.6640625" customWidth="1"/>
    <col min="16129" max="16129" width="17.6640625" customWidth="1"/>
    <col min="16130" max="16130" width="23.5" customWidth="1"/>
    <col min="16132" max="16132" width="12.6640625" customWidth="1"/>
  </cols>
  <sheetData>
    <row r="1" spans="1:4" ht="36.75" customHeight="1" x14ac:dyDescent="0.2">
      <c r="A1" s="511"/>
      <c r="B1" s="425" t="str">
        <f>+'2 CONTEXTO E IDENTIFICACIÓN-RG'!B1</f>
        <v>MAPA DE RIESGOS</v>
      </c>
      <c r="C1" s="50" t="str">
        <f>+'2 CONTEXTO E IDENTIFICACIÓN-RG'!C1</f>
        <v>CÓDIGO:</v>
      </c>
      <c r="D1" s="233">
        <f>+'2 CONTEXTO E IDENTIFICACIÓN-RG'!D1</f>
        <v>0</v>
      </c>
    </row>
    <row r="2" spans="1:4" ht="36.75" customHeight="1" x14ac:dyDescent="0.2">
      <c r="A2" s="511"/>
      <c r="B2" s="425"/>
      <c r="C2" s="50" t="str">
        <f>+'2 CONTEXTO E IDENTIFICACIÓN-RG'!C2</f>
        <v>VERSIÓN:</v>
      </c>
      <c r="D2" s="233">
        <f>+'2 CONTEXTO E IDENTIFICACIÓN-RG'!D2</f>
        <v>0</v>
      </c>
    </row>
    <row r="3" spans="1:4" s="234" customFormat="1" x14ac:dyDescent="0.2">
      <c r="A3" s="321" t="s">
        <v>12</v>
      </c>
      <c r="B3" s="513" t="s">
        <v>28</v>
      </c>
      <c r="C3" s="513"/>
      <c r="D3" s="513"/>
    </row>
    <row r="4" spans="1:4" ht="69.75" customHeight="1" x14ac:dyDescent="0.2">
      <c r="A4" s="322"/>
      <c r="B4" s="514"/>
      <c r="C4" s="514"/>
      <c r="D4" s="514"/>
    </row>
    <row r="5" spans="1:4" s="235" customFormat="1" ht="91.5" customHeight="1" x14ac:dyDescent="0.2">
      <c r="A5" s="322"/>
      <c r="B5" s="514"/>
      <c r="C5" s="514"/>
      <c r="D5" s="514"/>
    </row>
    <row r="6" spans="1:4" x14ac:dyDescent="0.2">
      <c r="A6" s="323"/>
      <c r="B6" s="512"/>
      <c r="C6" s="512"/>
      <c r="D6" s="512"/>
    </row>
    <row r="7" spans="1:4" x14ac:dyDescent="0.2">
      <c r="A7" s="323"/>
      <c r="B7" s="512"/>
      <c r="C7" s="512"/>
      <c r="D7" s="512"/>
    </row>
    <row r="8" spans="1:4" x14ac:dyDescent="0.2">
      <c r="A8" s="323"/>
      <c r="B8" s="515"/>
      <c r="C8" s="515"/>
      <c r="D8" s="515"/>
    </row>
    <row r="9" spans="1:4" x14ac:dyDescent="0.2">
      <c r="A9" s="323"/>
      <c r="B9" s="512"/>
      <c r="C9" s="512"/>
      <c r="D9" s="512"/>
    </row>
    <row r="10" spans="1:4" x14ac:dyDescent="0.2">
      <c r="A10" s="324"/>
      <c r="B10" s="236"/>
      <c r="C10" s="236"/>
      <c r="D10" s="236"/>
    </row>
    <row r="11" spans="1:4" x14ac:dyDescent="0.2">
      <c r="A11" s="324"/>
      <c r="B11" s="236"/>
      <c r="C11" s="236"/>
      <c r="D11" s="236"/>
    </row>
    <row r="12" spans="1:4" x14ac:dyDescent="0.2">
      <c r="A12" s="324"/>
      <c r="B12" s="236"/>
      <c r="C12" s="236"/>
      <c r="D12" s="236"/>
    </row>
    <row r="13" spans="1:4" x14ac:dyDescent="0.2">
      <c r="A13" s="324"/>
      <c r="B13" s="236"/>
      <c r="C13" s="236"/>
      <c r="D13" s="236"/>
    </row>
    <row r="14" spans="1:4" x14ac:dyDescent="0.2">
      <c r="A14" s="324"/>
      <c r="B14" s="236"/>
      <c r="C14" s="236"/>
      <c r="D14" s="236"/>
    </row>
    <row r="15" spans="1:4" x14ac:dyDescent="0.2">
      <c r="A15" s="324"/>
      <c r="B15" s="236"/>
      <c r="C15" s="236"/>
      <c r="D15" s="236"/>
    </row>
    <row r="16" spans="1:4" x14ac:dyDescent="0.2">
      <c r="A16" s="324"/>
      <c r="B16" s="236"/>
      <c r="C16" s="236"/>
      <c r="D16" s="236"/>
    </row>
    <row r="17" spans="1:4" x14ac:dyDescent="0.2">
      <c r="A17" s="324"/>
      <c r="B17" s="236"/>
      <c r="C17" s="236"/>
      <c r="D17" s="236"/>
    </row>
    <row r="18" spans="1:4" x14ac:dyDescent="0.2">
      <c r="A18" s="324"/>
      <c r="B18" s="236"/>
      <c r="C18" s="236"/>
      <c r="D18" s="236"/>
    </row>
    <row r="19" spans="1:4" x14ac:dyDescent="0.2">
      <c r="A19" s="324"/>
      <c r="B19" s="236"/>
      <c r="C19" s="236"/>
      <c r="D19" s="236"/>
    </row>
    <row r="20" spans="1:4" x14ac:dyDescent="0.2">
      <c r="A20" s="324"/>
      <c r="B20" s="236"/>
      <c r="C20" s="236"/>
      <c r="D20" s="236"/>
    </row>
    <row r="21" spans="1:4" x14ac:dyDescent="0.2">
      <c r="A21" s="324"/>
      <c r="B21" s="236"/>
      <c r="C21" s="236"/>
      <c r="D21" s="236"/>
    </row>
    <row r="22" spans="1:4" x14ac:dyDescent="0.2">
      <c r="A22" s="324"/>
      <c r="B22" s="236"/>
      <c r="C22" s="236"/>
      <c r="D22" s="236"/>
    </row>
    <row r="23" spans="1:4" x14ac:dyDescent="0.2">
      <c r="A23" s="324"/>
      <c r="B23" s="236"/>
      <c r="C23" s="236"/>
      <c r="D23" s="236"/>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sheetPr>
  <dimension ref="A1:AX82"/>
  <sheetViews>
    <sheetView zoomScale="90" zoomScaleNormal="90" workbookViewId="0">
      <selection activeCell="C6" sqref="C6:C7"/>
    </sheetView>
  </sheetViews>
  <sheetFormatPr baseColWidth="10" defaultColWidth="11.5" defaultRowHeight="14" x14ac:dyDescent="0.15"/>
  <cols>
    <col min="1" max="1" width="8.5" style="355" customWidth="1"/>
    <col min="2" max="3" width="13.5" style="356" customWidth="1"/>
    <col min="4" max="4" width="27.1640625" style="344" bestFit="1" customWidth="1"/>
    <col min="5" max="5" width="16" style="344" customWidth="1"/>
    <col min="6" max="6" width="5.6640625" style="344" bestFit="1" customWidth="1"/>
    <col min="7" max="7" width="12.5" style="344" bestFit="1" customWidth="1"/>
    <col min="8" max="8" width="5.6640625" style="344" bestFit="1" customWidth="1"/>
    <col min="9" max="9" width="13.6640625" style="344" customWidth="1"/>
    <col min="10" max="10" width="5.83203125" style="344" customWidth="1"/>
    <col min="11" max="11" width="59.83203125" style="344" customWidth="1"/>
    <col min="12" max="12" width="13.6640625" style="344" customWidth="1"/>
    <col min="13" max="13" width="16.33203125" style="344" bestFit="1" customWidth="1"/>
    <col min="14" max="14" width="4.6640625" style="344" customWidth="1"/>
    <col min="15" max="15" width="13.5" style="344" customWidth="1"/>
    <col min="16" max="16" width="4.5" style="344" bestFit="1" customWidth="1"/>
    <col min="17" max="17" width="11.5" style="344" bestFit="1" customWidth="1"/>
    <col min="18" max="18" width="15.33203125" style="344" bestFit="1" customWidth="1"/>
    <col min="19" max="16384" width="11.5" style="344"/>
  </cols>
  <sheetData>
    <row r="1" spans="1:50" ht="49.5" customHeight="1" x14ac:dyDescent="0.15">
      <c r="A1" s="553" t="s">
        <v>264</v>
      </c>
      <c r="B1" s="553"/>
      <c r="C1" s="553"/>
      <c r="D1" s="554" t="s">
        <v>265</v>
      </c>
      <c r="E1" s="554"/>
      <c r="F1" s="554"/>
      <c r="G1" s="554"/>
      <c r="H1" s="554"/>
      <c r="I1" s="554"/>
      <c r="J1" s="554"/>
      <c r="K1" s="554"/>
      <c r="L1" s="554"/>
      <c r="M1" s="554"/>
      <c r="N1" s="554"/>
      <c r="O1" s="554" t="s">
        <v>266</v>
      </c>
      <c r="P1" s="554"/>
      <c r="Q1" s="554"/>
      <c r="R1" s="343" t="s">
        <v>267</v>
      </c>
    </row>
    <row r="2" spans="1:50" ht="49.5" customHeight="1" x14ac:dyDescent="0.15">
      <c r="A2" s="553"/>
      <c r="B2" s="553"/>
      <c r="C2" s="553"/>
      <c r="D2" s="555" t="s">
        <v>268</v>
      </c>
      <c r="E2" s="555"/>
      <c r="F2" s="555"/>
      <c r="G2" s="555"/>
      <c r="H2" s="555"/>
      <c r="I2" s="555"/>
      <c r="J2" s="555"/>
      <c r="K2" s="555"/>
      <c r="L2" s="555"/>
      <c r="M2" s="555"/>
      <c r="N2" s="555"/>
      <c r="O2" s="554" t="s">
        <v>12</v>
      </c>
      <c r="P2" s="554"/>
      <c r="Q2" s="554"/>
      <c r="R2" s="343" t="s">
        <v>267</v>
      </c>
    </row>
    <row r="3" spans="1:50" x14ac:dyDescent="0.15">
      <c r="A3" s="535"/>
      <c r="B3" s="535"/>
      <c r="C3" s="535"/>
      <c r="D3" s="535"/>
      <c r="E3" s="535"/>
      <c r="F3" s="535"/>
      <c r="G3" s="535"/>
      <c r="H3" s="535"/>
      <c r="I3" s="535"/>
      <c r="J3" s="535"/>
      <c r="K3" s="535"/>
      <c r="L3" s="535"/>
      <c r="M3" s="535"/>
      <c r="N3" s="535"/>
      <c r="O3" s="535"/>
      <c r="P3" s="535"/>
      <c r="Q3" s="535"/>
      <c r="R3" s="535"/>
    </row>
    <row r="4" spans="1:50" x14ac:dyDescent="0.15">
      <c r="A4" s="535"/>
      <c r="B4" s="535"/>
      <c r="C4" s="535"/>
      <c r="D4" s="535"/>
      <c r="E4" s="535"/>
      <c r="F4" s="535"/>
      <c r="G4" s="535"/>
      <c r="H4" s="535"/>
      <c r="I4" s="535"/>
      <c r="J4" s="535"/>
      <c r="K4" s="535"/>
      <c r="L4" s="535"/>
      <c r="M4" s="535"/>
      <c r="N4" s="535"/>
      <c r="O4" s="535"/>
      <c r="P4" s="535"/>
      <c r="Q4" s="535"/>
      <c r="R4" s="535"/>
      <c r="S4" s="345"/>
      <c r="T4" s="345"/>
      <c r="U4" s="345"/>
      <c r="V4" s="345"/>
      <c r="W4" s="345"/>
      <c r="X4" s="345"/>
      <c r="Y4" s="345"/>
      <c r="Z4" s="345"/>
      <c r="AA4" s="345"/>
      <c r="AB4" s="345"/>
      <c r="AC4" s="345"/>
      <c r="AD4" s="345"/>
      <c r="AE4" s="345"/>
      <c r="AF4" s="345"/>
      <c r="AG4" s="345"/>
      <c r="AH4" s="345"/>
      <c r="AI4" s="345"/>
      <c r="AJ4" s="345"/>
      <c r="AK4" s="345"/>
      <c r="AL4" s="345"/>
      <c r="AM4" s="345"/>
      <c r="AN4" s="345"/>
      <c r="AO4" s="345"/>
      <c r="AP4" s="345"/>
      <c r="AQ4" s="345"/>
      <c r="AR4" s="345"/>
      <c r="AS4" s="345"/>
      <c r="AT4" s="345"/>
      <c r="AU4" s="345"/>
      <c r="AV4" s="345"/>
      <c r="AW4" s="345"/>
      <c r="AX4" s="345"/>
    </row>
    <row r="5" spans="1:50" ht="48.75" customHeight="1" x14ac:dyDescent="0.15">
      <c r="A5" s="556" t="s">
        <v>269</v>
      </c>
      <c r="B5" s="556"/>
      <c r="C5" s="556"/>
      <c r="D5" s="556"/>
      <c r="E5" s="557" t="s">
        <v>270</v>
      </c>
      <c r="F5" s="557"/>
      <c r="G5" s="557"/>
      <c r="H5" s="557"/>
      <c r="I5" s="557"/>
      <c r="J5" s="558" t="s">
        <v>271</v>
      </c>
      <c r="K5" s="558"/>
      <c r="L5" s="558"/>
      <c r="M5" s="559" t="s">
        <v>272</v>
      </c>
      <c r="N5" s="559"/>
      <c r="O5" s="559"/>
      <c r="P5" s="559"/>
      <c r="Q5" s="559"/>
      <c r="R5" s="560" t="s">
        <v>105</v>
      </c>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row>
    <row r="6" spans="1:50" ht="42" customHeight="1" x14ac:dyDescent="0.15">
      <c r="A6" s="561" t="s">
        <v>273</v>
      </c>
      <c r="B6" s="562" t="s">
        <v>167</v>
      </c>
      <c r="C6" s="562" t="s">
        <v>274</v>
      </c>
      <c r="D6" s="562" t="s">
        <v>275</v>
      </c>
      <c r="E6" s="550" t="s">
        <v>276</v>
      </c>
      <c r="F6" s="549" t="s">
        <v>244</v>
      </c>
      <c r="G6" s="550" t="s">
        <v>277</v>
      </c>
      <c r="H6" s="549" t="s">
        <v>244</v>
      </c>
      <c r="I6" s="550" t="s">
        <v>278</v>
      </c>
      <c r="J6" s="551" t="s">
        <v>92</v>
      </c>
      <c r="K6" s="552" t="s">
        <v>155</v>
      </c>
      <c r="L6" s="552" t="s">
        <v>279</v>
      </c>
      <c r="M6" s="563" t="s">
        <v>280</v>
      </c>
      <c r="N6" s="563" t="s">
        <v>244</v>
      </c>
      <c r="O6" s="563" t="s">
        <v>250</v>
      </c>
      <c r="P6" s="563" t="s">
        <v>244</v>
      </c>
      <c r="Q6" s="563" t="s">
        <v>281</v>
      </c>
      <c r="R6" s="560"/>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row>
    <row r="7" spans="1:50" s="347" customFormat="1" ht="42" customHeight="1" x14ac:dyDescent="0.2">
      <c r="A7" s="561"/>
      <c r="B7" s="562"/>
      <c r="C7" s="562"/>
      <c r="D7" s="562"/>
      <c r="E7" s="550"/>
      <c r="F7" s="549"/>
      <c r="G7" s="550"/>
      <c r="H7" s="549"/>
      <c r="I7" s="550"/>
      <c r="J7" s="551"/>
      <c r="K7" s="552"/>
      <c r="L7" s="552"/>
      <c r="M7" s="563"/>
      <c r="N7" s="563"/>
      <c r="O7" s="563"/>
      <c r="P7" s="563"/>
      <c r="Q7" s="563"/>
      <c r="R7" s="560"/>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row>
    <row r="8" spans="1:50" s="352" customFormat="1" ht="30" x14ac:dyDescent="0.2">
      <c r="A8" s="535">
        <v>1</v>
      </c>
      <c r="B8" s="516" t="s">
        <v>282</v>
      </c>
      <c r="C8" s="516" t="s">
        <v>283</v>
      </c>
      <c r="D8" s="517" t="s">
        <v>284</v>
      </c>
      <c r="E8" s="544" t="s">
        <v>41</v>
      </c>
      <c r="F8" s="528">
        <v>0.8</v>
      </c>
      <c r="G8" s="538" t="s">
        <v>5</v>
      </c>
      <c r="H8" s="528">
        <v>0.6</v>
      </c>
      <c r="I8" s="527" t="s">
        <v>65</v>
      </c>
      <c r="J8" s="348">
        <v>1</v>
      </c>
      <c r="K8" s="349" t="s">
        <v>285</v>
      </c>
      <c r="L8" s="350" t="s">
        <v>87</v>
      </c>
      <c r="M8" s="544" t="s">
        <v>37</v>
      </c>
      <c r="N8" s="521">
        <v>0.4</v>
      </c>
      <c r="O8" s="545" t="s">
        <v>45</v>
      </c>
      <c r="P8" s="521">
        <v>0.2</v>
      </c>
      <c r="Q8" s="524" t="s">
        <v>66</v>
      </c>
      <c r="R8" s="541" t="s">
        <v>286</v>
      </c>
      <c r="S8" s="351"/>
      <c r="T8" s="351"/>
      <c r="U8" s="351"/>
      <c r="V8" s="351"/>
      <c r="W8" s="351"/>
      <c r="X8" s="351"/>
      <c r="Y8" s="351"/>
      <c r="Z8" s="351"/>
      <c r="AA8" s="351"/>
      <c r="AB8" s="351"/>
      <c r="AC8" s="351"/>
      <c r="AD8" s="351"/>
      <c r="AE8" s="351"/>
      <c r="AF8" s="351"/>
      <c r="AG8" s="351"/>
      <c r="AH8" s="351"/>
      <c r="AI8" s="351"/>
      <c r="AJ8" s="351"/>
      <c r="AK8" s="351"/>
      <c r="AL8" s="351"/>
      <c r="AM8" s="351"/>
      <c r="AN8" s="351"/>
      <c r="AO8" s="351"/>
      <c r="AP8" s="351"/>
      <c r="AQ8" s="351"/>
      <c r="AR8" s="351"/>
      <c r="AS8" s="351"/>
      <c r="AT8" s="351"/>
      <c r="AU8" s="351"/>
      <c r="AV8" s="351"/>
      <c r="AW8" s="351"/>
      <c r="AX8" s="351"/>
    </row>
    <row r="9" spans="1:50" ht="30" x14ac:dyDescent="0.15">
      <c r="A9" s="535"/>
      <c r="B9" s="516"/>
      <c r="C9" s="516"/>
      <c r="D9" s="517"/>
      <c r="E9" s="544"/>
      <c r="F9" s="528"/>
      <c r="G9" s="539"/>
      <c r="H9" s="528"/>
      <c r="I9" s="527"/>
      <c r="J9" s="348">
        <v>2</v>
      </c>
      <c r="K9" s="349" t="s">
        <v>285</v>
      </c>
      <c r="L9" s="350" t="s">
        <v>88</v>
      </c>
      <c r="M9" s="544"/>
      <c r="N9" s="522"/>
      <c r="O9" s="545"/>
      <c r="P9" s="522"/>
      <c r="Q9" s="525"/>
      <c r="R9" s="542"/>
      <c r="S9" s="345"/>
      <c r="T9" s="345"/>
      <c r="U9" s="345"/>
      <c r="V9" s="345"/>
      <c r="W9" s="345"/>
      <c r="X9" s="345"/>
      <c r="Y9" s="345"/>
      <c r="Z9" s="345"/>
      <c r="AA9" s="345"/>
      <c r="AB9" s="345"/>
      <c r="AC9" s="345"/>
      <c r="AD9" s="345"/>
      <c r="AE9" s="345"/>
      <c r="AF9" s="345"/>
      <c r="AG9" s="345"/>
      <c r="AH9" s="345"/>
      <c r="AI9" s="345"/>
      <c r="AJ9" s="345"/>
      <c r="AK9" s="345"/>
      <c r="AL9" s="345"/>
      <c r="AM9" s="345"/>
      <c r="AN9" s="345"/>
      <c r="AO9" s="345"/>
      <c r="AP9" s="345"/>
      <c r="AQ9" s="345"/>
      <c r="AR9" s="345"/>
      <c r="AS9" s="345"/>
      <c r="AT9" s="345"/>
      <c r="AU9" s="345"/>
      <c r="AV9" s="345"/>
      <c r="AW9" s="345"/>
      <c r="AX9" s="345"/>
    </row>
    <row r="10" spans="1:50" ht="30" x14ac:dyDescent="0.15">
      <c r="A10" s="535"/>
      <c r="B10" s="516"/>
      <c r="C10" s="516"/>
      <c r="D10" s="517"/>
      <c r="E10" s="544"/>
      <c r="F10" s="528"/>
      <c r="G10" s="539"/>
      <c r="H10" s="528"/>
      <c r="I10" s="527"/>
      <c r="J10" s="348">
        <v>3</v>
      </c>
      <c r="K10" s="349" t="s">
        <v>285</v>
      </c>
      <c r="L10" s="350" t="s">
        <v>87</v>
      </c>
      <c r="M10" s="544"/>
      <c r="N10" s="522"/>
      <c r="O10" s="545"/>
      <c r="P10" s="522"/>
      <c r="Q10" s="525"/>
      <c r="R10" s="542"/>
      <c r="S10" s="345"/>
      <c r="T10" s="345"/>
      <c r="U10" s="345"/>
      <c r="V10" s="345"/>
      <c r="W10" s="345"/>
      <c r="X10" s="345"/>
      <c r="Y10" s="345"/>
      <c r="Z10" s="345"/>
      <c r="AA10" s="345"/>
      <c r="AB10" s="345"/>
      <c r="AC10" s="345"/>
      <c r="AD10" s="345"/>
      <c r="AE10" s="345"/>
      <c r="AF10" s="345"/>
      <c r="AG10" s="345"/>
      <c r="AH10" s="345"/>
      <c r="AI10" s="345"/>
      <c r="AJ10" s="345"/>
      <c r="AK10" s="345"/>
      <c r="AL10" s="345"/>
      <c r="AM10" s="345"/>
      <c r="AN10" s="345"/>
      <c r="AO10" s="345"/>
      <c r="AP10" s="345"/>
      <c r="AQ10" s="345"/>
      <c r="AR10" s="345"/>
      <c r="AS10" s="345"/>
      <c r="AT10" s="345"/>
      <c r="AU10" s="345"/>
      <c r="AV10" s="345"/>
      <c r="AW10" s="345"/>
      <c r="AX10" s="345"/>
    </row>
    <row r="11" spans="1:50" ht="30" x14ac:dyDescent="0.15">
      <c r="A11" s="535"/>
      <c r="B11" s="516"/>
      <c r="C11" s="516"/>
      <c r="D11" s="517"/>
      <c r="E11" s="544"/>
      <c r="F11" s="528"/>
      <c r="G11" s="539"/>
      <c r="H11" s="528"/>
      <c r="I11" s="527"/>
      <c r="J11" s="348">
        <v>4</v>
      </c>
      <c r="K11" s="349" t="s">
        <v>285</v>
      </c>
      <c r="L11" s="350" t="s">
        <v>87</v>
      </c>
      <c r="M11" s="544"/>
      <c r="N11" s="522"/>
      <c r="O11" s="545"/>
      <c r="P11" s="522"/>
      <c r="Q11" s="525"/>
      <c r="R11" s="542"/>
      <c r="S11" s="345"/>
      <c r="T11" s="345"/>
      <c r="U11" s="345"/>
      <c r="V11" s="345"/>
      <c r="W11" s="345"/>
      <c r="X11" s="345"/>
      <c r="Y11" s="345"/>
      <c r="Z11" s="345"/>
      <c r="AA11" s="345"/>
      <c r="AB11" s="345"/>
      <c r="AC11" s="345"/>
      <c r="AD11" s="345"/>
      <c r="AE11" s="345"/>
      <c r="AF11" s="345"/>
      <c r="AG11" s="345"/>
      <c r="AH11" s="345"/>
      <c r="AI11" s="345"/>
      <c r="AJ11" s="345"/>
      <c r="AK11" s="345"/>
      <c r="AL11" s="345"/>
      <c r="AM11" s="345"/>
      <c r="AN11" s="345"/>
      <c r="AO11" s="345"/>
      <c r="AP11" s="345"/>
      <c r="AQ11" s="345"/>
      <c r="AR11" s="345"/>
      <c r="AS11" s="345"/>
      <c r="AT11" s="345"/>
      <c r="AU11" s="345"/>
      <c r="AV11" s="345"/>
      <c r="AW11" s="345"/>
      <c r="AX11" s="345"/>
    </row>
    <row r="12" spans="1:50" ht="30" x14ac:dyDescent="0.15">
      <c r="A12" s="535"/>
      <c r="B12" s="516"/>
      <c r="C12" s="516"/>
      <c r="D12" s="517"/>
      <c r="E12" s="544"/>
      <c r="F12" s="528"/>
      <c r="G12" s="539"/>
      <c r="H12" s="528"/>
      <c r="I12" s="527"/>
      <c r="J12" s="348">
        <v>5</v>
      </c>
      <c r="K12" s="349" t="s">
        <v>285</v>
      </c>
      <c r="L12" s="350" t="s">
        <v>87</v>
      </c>
      <c r="M12" s="544"/>
      <c r="N12" s="522"/>
      <c r="O12" s="545"/>
      <c r="P12" s="522"/>
      <c r="Q12" s="525"/>
      <c r="R12" s="542"/>
      <c r="S12" s="345"/>
      <c r="T12" s="345"/>
      <c r="U12" s="345"/>
      <c r="V12" s="345"/>
      <c r="W12" s="345"/>
      <c r="X12" s="345"/>
      <c r="Y12" s="345"/>
      <c r="Z12" s="345"/>
      <c r="AA12" s="345"/>
      <c r="AB12" s="345"/>
      <c r="AC12" s="345"/>
      <c r="AD12" s="345"/>
      <c r="AE12" s="345"/>
      <c r="AF12" s="345"/>
      <c r="AG12" s="345"/>
      <c r="AH12" s="345"/>
      <c r="AI12" s="345"/>
      <c r="AJ12" s="345"/>
      <c r="AK12" s="345"/>
      <c r="AL12" s="345"/>
      <c r="AM12" s="345"/>
      <c r="AN12" s="345"/>
      <c r="AO12" s="345"/>
      <c r="AP12" s="345"/>
      <c r="AQ12" s="345"/>
      <c r="AR12" s="345"/>
      <c r="AS12" s="345"/>
      <c r="AT12" s="345"/>
      <c r="AU12" s="345"/>
      <c r="AV12" s="345"/>
      <c r="AW12" s="345"/>
      <c r="AX12" s="345"/>
    </row>
    <row r="13" spans="1:50" ht="30" x14ac:dyDescent="0.15">
      <c r="A13" s="535"/>
      <c r="B13" s="516"/>
      <c r="C13" s="516"/>
      <c r="D13" s="517"/>
      <c r="E13" s="544"/>
      <c r="F13" s="528"/>
      <c r="G13" s="540"/>
      <c r="H13" s="528"/>
      <c r="I13" s="527"/>
      <c r="J13" s="348">
        <v>6</v>
      </c>
      <c r="K13" s="349" t="s">
        <v>285</v>
      </c>
      <c r="L13" s="350" t="s">
        <v>87</v>
      </c>
      <c r="M13" s="544"/>
      <c r="N13" s="523"/>
      <c r="O13" s="545"/>
      <c r="P13" s="523"/>
      <c r="Q13" s="526"/>
      <c r="R13" s="543"/>
      <c r="S13" s="345"/>
      <c r="T13" s="345"/>
      <c r="U13" s="345"/>
      <c r="V13" s="345"/>
      <c r="W13" s="345"/>
      <c r="X13" s="345"/>
      <c r="Y13" s="345"/>
      <c r="Z13" s="345"/>
      <c r="AA13" s="345"/>
      <c r="AB13" s="345"/>
      <c r="AC13" s="345"/>
      <c r="AD13" s="345"/>
      <c r="AE13" s="345"/>
      <c r="AF13" s="345"/>
      <c r="AG13" s="345"/>
      <c r="AH13" s="345"/>
      <c r="AI13" s="345"/>
      <c r="AJ13" s="345"/>
      <c r="AK13" s="345"/>
      <c r="AL13" s="345"/>
      <c r="AM13" s="345"/>
      <c r="AN13" s="345"/>
      <c r="AO13" s="345"/>
      <c r="AP13" s="345"/>
      <c r="AQ13" s="345"/>
      <c r="AR13" s="345"/>
      <c r="AS13" s="345"/>
      <c r="AT13" s="345"/>
      <c r="AU13" s="345"/>
      <c r="AV13" s="345"/>
      <c r="AW13" s="345"/>
      <c r="AX13" s="345"/>
    </row>
    <row r="14" spans="1:50" ht="30" x14ac:dyDescent="0.15">
      <c r="A14" s="535">
        <v>2</v>
      </c>
      <c r="B14" s="516" t="s">
        <v>282</v>
      </c>
      <c r="C14" s="516" t="s">
        <v>287</v>
      </c>
      <c r="D14" s="517" t="s">
        <v>288</v>
      </c>
      <c r="E14" s="518" t="s">
        <v>39</v>
      </c>
      <c r="F14" s="528">
        <v>0.6</v>
      </c>
      <c r="G14" s="548" t="s">
        <v>289</v>
      </c>
      <c r="H14" s="528">
        <v>1</v>
      </c>
      <c r="I14" s="527" t="s">
        <v>64</v>
      </c>
      <c r="J14" s="348">
        <v>1</v>
      </c>
      <c r="K14" s="349" t="s">
        <v>285</v>
      </c>
      <c r="L14" s="350" t="s">
        <v>34</v>
      </c>
      <c r="M14" s="544" t="s">
        <v>35</v>
      </c>
      <c r="N14" s="521">
        <v>0.2</v>
      </c>
      <c r="O14" s="546" t="s">
        <v>6</v>
      </c>
      <c r="P14" s="521">
        <v>0.8</v>
      </c>
      <c r="Q14" s="524" t="s">
        <v>65</v>
      </c>
      <c r="R14" s="541" t="s">
        <v>286</v>
      </c>
      <c r="S14" s="353"/>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S14" s="345"/>
      <c r="AT14" s="345"/>
      <c r="AU14" s="345"/>
      <c r="AV14" s="345"/>
      <c r="AW14" s="345"/>
      <c r="AX14" s="345"/>
    </row>
    <row r="15" spans="1:50" ht="30" x14ac:dyDescent="0.15">
      <c r="A15" s="535"/>
      <c r="B15" s="516"/>
      <c r="C15" s="516"/>
      <c r="D15" s="517"/>
      <c r="E15" s="519"/>
      <c r="F15" s="528"/>
      <c r="G15" s="548"/>
      <c r="H15" s="528"/>
      <c r="I15" s="527"/>
      <c r="J15" s="348">
        <v>2</v>
      </c>
      <c r="K15" s="349" t="s">
        <v>285</v>
      </c>
      <c r="L15" s="350" t="s">
        <v>87</v>
      </c>
      <c r="M15" s="544"/>
      <c r="N15" s="522"/>
      <c r="O15" s="546"/>
      <c r="P15" s="522"/>
      <c r="Q15" s="525"/>
      <c r="R15" s="542"/>
      <c r="S15" s="345"/>
      <c r="T15" s="345"/>
      <c r="U15" s="345"/>
      <c r="V15" s="345"/>
      <c r="W15" s="345"/>
      <c r="X15" s="345"/>
      <c r="Y15" s="345"/>
      <c r="Z15" s="345"/>
      <c r="AA15" s="345"/>
      <c r="AB15" s="345"/>
      <c r="AC15" s="345"/>
      <c r="AD15" s="345"/>
      <c r="AE15" s="345"/>
      <c r="AF15" s="345"/>
      <c r="AG15" s="345"/>
      <c r="AH15" s="345"/>
      <c r="AI15" s="345"/>
      <c r="AJ15" s="345"/>
      <c r="AK15" s="345"/>
      <c r="AL15" s="345"/>
      <c r="AM15" s="345"/>
      <c r="AN15" s="345"/>
      <c r="AO15" s="345"/>
      <c r="AP15" s="345"/>
      <c r="AQ15" s="345"/>
      <c r="AR15" s="345"/>
      <c r="AS15" s="345"/>
      <c r="AT15" s="345"/>
      <c r="AU15" s="345"/>
      <c r="AV15" s="345"/>
      <c r="AW15" s="345"/>
      <c r="AX15" s="345"/>
    </row>
    <row r="16" spans="1:50" ht="30" x14ac:dyDescent="0.15">
      <c r="A16" s="535"/>
      <c r="B16" s="516"/>
      <c r="C16" s="516"/>
      <c r="D16" s="517"/>
      <c r="E16" s="519"/>
      <c r="F16" s="528"/>
      <c r="G16" s="548"/>
      <c r="H16" s="528"/>
      <c r="I16" s="527"/>
      <c r="J16" s="348">
        <v>3</v>
      </c>
      <c r="K16" s="349" t="s">
        <v>285</v>
      </c>
      <c r="L16" s="350" t="s">
        <v>87</v>
      </c>
      <c r="M16" s="544"/>
      <c r="N16" s="522"/>
      <c r="O16" s="546"/>
      <c r="P16" s="522"/>
      <c r="Q16" s="525"/>
      <c r="R16" s="542"/>
      <c r="S16" s="345"/>
      <c r="T16" s="345"/>
      <c r="U16" s="345"/>
      <c r="V16" s="345"/>
      <c r="W16" s="345"/>
      <c r="X16" s="345"/>
      <c r="Y16" s="345"/>
      <c r="Z16" s="345"/>
      <c r="AA16" s="345"/>
      <c r="AB16" s="345"/>
      <c r="AC16" s="345"/>
      <c r="AD16" s="345"/>
      <c r="AE16" s="345"/>
      <c r="AF16" s="345"/>
      <c r="AG16" s="345"/>
      <c r="AH16" s="345"/>
      <c r="AI16" s="345"/>
      <c r="AJ16" s="345"/>
      <c r="AK16" s="345"/>
      <c r="AL16" s="345"/>
      <c r="AM16" s="345"/>
      <c r="AN16" s="345"/>
      <c r="AO16" s="345"/>
      <c r="AP16" s="345"/>
      <c r="AQ16" s="345"/>
      <c r="AR16" s="345"/>
      <c r="AS16" s="345"/>
      <c r="AT16" s="345"/>
      <c r="AU16" s="345"/>
      <c r="AV16" s="345"/>
      <c r="AW16" s="345"/>
      <c r="AX16" s="345"/>
    </row>
    <row r="17" spans="1:50" ht="30" x14ac:dyDescent="0.15">
      <c r="A17" s="535"/>
      <c r="B17" s="516"/>
      <c r="C17" s="516"/>
      <c r="D17" s="517"/>
      <c r="E17" s="519"/>
      <c r="F17" s="528"/>
      <c r="G17" s="548"/>
      <c r="H17" s="528"/>
      <c r="I17" s="527"/>
      <c r="J17" s="348">
        <v>4</v>
      </c>
      <c r="K17" s="349" t="s">
        <v>285</v>
      </c>
      <c r="L17" s="350" t="s">
        <v>88</v>
      </c>
      <c r="M17" s="544"/>
      <c r="N17" s="522"/>
      <c r="O17" s="546"/>
      <c r="P17" s="522"/>
      <c r="Q17" s="525"/>
      <c r="R17" s="542"/>
      <c r="S17" s="345"/>
      <c r="T17" s="345"/>
      <c r="U17" s="345"/>
      <c r="V17" s="345"/>
      <c r="W17" s="345"/>
      <c r="X17" s="345"/>
      <c r="Y17" s="345"/>
      <c r="Z17" s="345"/>
      <c r="AA17" s="345"/>
      <c r="AB17" s="345"/>
      <c r="AC17" s="345"/>
      <c r="AD17" s="345"/>
      <c r="AE17" s="345"/>
      <c r="AF17" s="345"/>
      <c r="AG17" s="345"/>
      <c r="AH17" s="345"/>
      <c r="AI17" s="345"/>
      <c r="AJ17" s="345"/>
      <c r="AK17" s="345"/>
      <c r="AL17" s="345"/>
      <c r="AM17" s="345"/>
      <c r="AN17" s="345"/>
      <c r="AO17" s="345"/>
      <c r="AP17" s="345"/>
      <c r="AQ17" s="345"/>
      <c r="AR17" s="345"/>
      <c r="AS17" s="345"/>
      <c r="AT17" s="345"/>
      <c r="AU17" s="345"/>
      <c r="AV17" s="345"/>
      <c r="AW17" s="345"/>
      <c r="AX17" s="345"/>
    </row>
    <row r="18" spans="1:50" ht="30" x14ac:dyDescent="0.15">
      <c r="A18" s="535"/>
      <c r="B18" s="516"/>
      <c r="C18" s="516"/>
      <c r="D18" s="517"/>
      <c r="E18" s="519"/>
      <c r="F18" s="528"/>
      <c r="G18" s="548"/>
      <c r="H18" s="528"/>
      <c r="I18" s="527"/>
      <c r="J18" s="348">
        <v>5</v>
      </c>
      <c r="K18" s="349" t="s">
        <v>285</v>
      </c>
      <c r="L18" s="350" t="s">
        <v>87</v>
      </c>
      <c r="M18" s="544"/>
      <c r="N18" s="522"/>
      <c r="O18" s="546"/>
      <c r="P18" s="522"/>
      <c r="Q18" s="525"/>
      <c r="R18" s="542"/>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row>
    <row r="19" spans="1:50" ht="30" x14ac:dyDescent="0.15">
      <c r="A19" s="535"/>
      <c r="B19" s="516"/>
      <c r="C19" s="516"/>
      <c r="D19" s="517"/>
      <c r="E19" s="520"/>
      <c r="F19" s="528"/>
      <c r="G19" s="548"/>
      <c r="H19" s="528"/>
      <c r="I19" s="527"/>
      <c r="J19" s="348">
        <v>6</v>
      </c>
      <c r="K19" s="349" t="s">
        <v>285</v>
      </c>
      <c r="L19" s="350" t="s">
        <v>88</v>
      </c>
      <c r="M19" s="544"/>
      <c r="N19" s="523"/>
      <c r="O19" s="546"/>
      <c r="P19" s="523"/>
      <c r="Q19" s="526"/>
      <c r="R19" s="543"/>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S19" s="345"/>
      <c r="AT19" s="345"/>
      <c r="AU19" s="345"/>
      <c r="AV19" s="345"/>
      <c r="AW19" s="345"/>
      <c r="AX19" s="345"/>
    </row>
    <row r="20" spans="1:50" ht="30" x14ac:dyDescent="0.15">
      <c r="A20" s="535">
        <v>2</v>
      </c>
      <c r="B20" s="516" t="s">
        <v>282</v>
      </c>
      <c r="C20" s="516" t="s">
        <v>290</v>
      </c>
      <c r="D20" s="517" t="s">
        <v>291</v>
      </c>
      <c r="E20" s="544" t="s">
        <v>37</v>
      </c>
      <c r="F20" s="528">
        <v>0.4</v>
      </c>
      <c r="G20" s="546" t="s">
        <v>6</v>
      </c>
      <c r="H20" s="528">
        <v>0.8</v>
      </c>
      <c r="I20" s="527" t="s">
        <v>65</v>
      </c>
      <c r="J20" s="348">
        <v>1</v>
      </c>
      <c r="K20" s="349" t="s">
        <v>285</v>
      </c>
      <c r="L20" s="350" t="s">
        <v>34</v>
      </c>
      <c r="M20" s="544" t="s">
        <v>35</v>
      </c>
      <c r="N20" s="521">
        <v>0.2</v>
      </c>
      <c r="O20" s="538" t="s">
        <v>5</v>
      </c>
      <c r="P20" s="528">
        <v>0.6</v>
      </c>
      <c r="Q20" s="524" t="s">
        <v>5</v>
      </c>
      <c r="R20" s="541" t="s">
        <v>286</v>
      </c>
      <c r="S20" s="353"/>
      <c r="T20" s="345"/>
      <c r="U20" s="345"/>
      <c r="V20" s="345"/>
      <c r="W20" s="345"/>
      <c r="X20" s="345"/>
      <c r="Y20" s="345"/>
      <c r="Z20" s="345"/>
      <c r="AA20" s="345"/>
      <c r="AB20" s="345"/>
      <c r="AC20" s="345"/>
      <c r="AD20" s="345"/>
      <c r="AE20" s="345"/>
      <c r="AF20" s="345"/>
      <c r="AG20" s="345"/>
      <c r="AH20" s="345"/>
      <c r="AI20" s="345"/>
      <c r="AJ20" s="345"/>
      <c r="AK20" s="345"/>
      <c r="AL20" s="345"/>
      <c r="AM20" s="345"/>
      <c r="AN20" s="345"/>
      <c r="AO20" s="345"/>
      <c r="AP20" s="345"/>
      <c r="AQ20" s="345"/>
      <c r="AR20" s="345"/>
      <c r="AS20" s="345"/>
      <c r="AT20" s="345"/>
      <c r="AU20" s="345"/>
      <c r="AV20" s="345"/>
      <c r="AW20" s="345"/>
      <c r="AX20" s="345"/>
    </row>
    <row r="21" spans="1:50" ht="30" x14ac:dyDescent="0.15">
      <c r="A21" s="535"/>
      <c r="B21" s="516"/>
      <c r="C21" s="516"/>
      <c r="D21" s="517"/>
      <c r="E21" s="544"/>
      <c r="F21" s="528"/>
      <c r="G21" s="546"/>
      <c r="H21" s="528"/>
      <c r="I21" s="527"/>
      <c r="J21" s="348">
        <v>2</v>
      </c>
      <c r="K21" s="349" t="s">
        <v>285</v>
      </c>
      <c r="L21" s="350" t="s">
        <v>34</v>
      </c>
      <c r="M21" s="544"/>
      <c r="N21" s="522"/>
      <c r="O21" s="539"/>
      <c r="P21" s="528"/>
      <c r="Q21" s="525"/>
      <c r="R21" s="542"/>
      <c r="S21" s="345"/>
      <c r="T21" s="345"/>
      <c r="U21" s="345"/>
      <c r="V21" s="345"/>
      <c r="W21" s="345"/>
      <c r="X21" s="345"/>
      <c r="Y21" s="345"/>
      <c r="Z21" s="345"/>
      <c r="AA21" s="345"/>
      <c r="AB21" s="345"/>
      <c r="AC21" s="345"/>
      <c r="AD21" s="345"/>
      <c r="AE21" s="345"/>
      <c r="AF21" s="345"/>
      <c r="AG21" s="345"/>
      <c r="AH21" s="345"/>
      <c r="AI21" s="345"/>
      <c r="AJ21" s="345"/>
      <c r="AK21" s="345"/>
      <c r="AL21" s="345"/>
      <c r="AM21" s="345"/>
      <c r="AN21" s="345"/>
      <c r="AO21" s="345"/>
      <c r="AP21" s="345"/>
      <c r="AQ21" s="345"/>
      <c r="AR21" s="345"/>
      <c r="AS21" s="345"/>
      <c r="AT21" s="345"/>
      <c r="AU21" s="345"/>
      <c r="AV21" s="345"/>
      <c r="AW21" s="345"/>
      <c r="AX21" s="345"/>
    </row>
    <row r="22" spans="1:50" ht="30" x14ac:dyDescent="0.15">
      <c r="A22" s="535"/>
      <c r="B22" s="516"/>
      <c r="C22" s="516"/>
      <c r="D22" s="517"/>
      <c r="E22" s="544"/>
      <c r="F22" s="528"/>
      <c r="G22" s="546"/>
      <c r="H22" s="528"/>
      <c r="I22" s="527"/>
      <c r="J22" s="348">
        <v>3</v>
      </c>
      <c r="K22" s="349" t="s">
        <v>285</v>
      </c>
      <c r="L22" s="350" t="s">
        <v>88</v>
      </c>
      <c r="M22" s="544"/>
      <c r="N22" s="522"/>
      <c r="O22" s="539"/>
      <c r="P22" s="528"/>
      <c r="Q22" s="525"/>
      <c r="R22" s="542"/>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row>
    <row r="23" spans="1:50" ht="30" x14ac:dyDescent="0.15">
      <c r="A23" s="535"/>
      <c r="B23" s="516"/>
      <c r="C23" s="516"/>
      <c r="D23" s="517"/>
      <c r="E23" s="544"/>
      <c r="F23" s="528"/>
      <c r="G23" s="546"/>
      <c r="H23" s="528"/>
      <c r="I23" s="527"/>
      <c r="J23" s="348">
        <v>4</v>
      </c>
      <c r="K23" s="349" t="s">
        <v>285</v>
      </c>
      <c r="L23" s="350" t="s">
        <v>88</v>
      </c>
      <c r="M23" s="544"/>
      <c r="N23" s="522"/>
      <c r="O23" s="539"/>
      <c r="P23" s="528"/>
      <c r="Q23" s="525"/>
      <c r="R23" s="542"/>
      <c r="S23" s="345"/>
      <c r="T23" s="345"/>
      <c r="U23" s="345"/>
      <c r="V23" s="345"/>
      <c r="W23" s="345"/>
      <c r="X23" s="345"/>
      <c r="Y23" s="345"/>
      <c r="Z23" s="345"/>
      <c r="AA23" s="345"/>
      <c r="AB23" s="345"/>
      <c r="AC23" s="345"/>
      <c r="AD23" s="345"/>
      <c r="AE23" s="345"/>
      <c r="AF23" s="345"/>
      <c r="AG23" s="345"/>
      <c r="AH23" s="345"/>
      <c r="AI23" s="345"/>
      <c r="AJ23" s="345"/>
      <c r="AK23" s="345"/>
      <c r="AL23" s="345"/>
      <c r="AM23" s="345"/>
      <c r="AN23" s="345"/>
      <c r="AO23" s="345"/>
      <c r="AP23" s="345"/>
      <c r="AQ23" s="345"/>
      <c r="AR23" s="345"/>
      <c r="AS23" s="345"/>
      <c r="AT23" s="345"/>
      <c r="AU23" s="345"/>
      <c r="AV23" s="345"/>
      <c r="AW23" s="345"/>
      <c r="AX23" s="345"/>
    </row>
    <row r="24" spans="1:50" ht="30" x14ac:dyDescent="0.15">
      <c r="A24" s="535"/>
      <c r="B24" s="516"/>
      <c r="C24" s="516"/>
      <c r="D24" s="517"/>
      <c r="E24" s="544"/>
      <c r="F24" s="528"/>
      <c r="G24" s="546"/>
      <c r="H24" s="528"/>
      <c r="I24" s="527"/>
      <c r="J24" s="348">
        <v>5</v>
      </c>
      <c r="K24" s="349" t="s">
        <v>285</v>
      </c>
      <c r="L24" s="350" t="s">
        <v>34</v>
      </c>
      <c r="M24" s="544"/>
      <c r="N24" s="522"/>
      <c r="O24" s="539"/>
      <c r="P24" s="528"/>
      <c r="Q24" s="525"/>
      <c r="R24" s="542"/>
      <c r="S24" s="345"/>
      <c r="T24" s="345"/>
      <c r="U24" s="345"/>
      <c r="V24" s="345"/>
      <c r="W24" s="345"/>
      <c r="X24" s="345"/>
      <c r="Y24" s="345"/>
      <c r="Z24" s="345"/>
      <c r="AA24" s="345"/>
      <c r="AB24" s="345"/>
      <c r="AC24" s="345"/>
      <c r="AD24" s="345"/>
      <c r="AE24" s="345"/>
      <c r="AF24" s="345"/>
      <c r="AG24" s="345"/>
      <c r="AH24" s="345"/>
      <c r="AI24" s="345"/>
      <c r="AJ24" s="345"/>
      <c r="AK24" s="345"/>
      <c r="AL24" s="345"/>
      <c r="AM24" s="345"/>
      <c r="AN24" s="345"/>
      <c r="AO24" s="345"/>
      <c r="AP24" s="345"/>
      <c r="AQ24" s="345"/>
      <c r="AR24" s="345"/>
      <c r="AS24" s="345"/>
      <c r="AT24" s="345"/>
      <c r="AU24" s="345"/>
      <c r="AV24" s="345"/>
      <c r="AW24" s="345"/>
      <c r="AX24" s="345"/>
    </row>
    <row r="25" spans="1:50" ht="30" x14ac:dyDescent="0.15">
      <c r="A25" s="535"/>
      <c r="B25" s="516"/>
      <c r="C25" s="516"/>
      <c r="D25" s="517"/>
      <c r="E25" s="544"/>
      <c r="F25" s="528"/>
      <c r="G25" s="546"/>
      <c r="H25" s="528"/>
      <c r="I25" s="527"/>
      <c r="J25" s="348">
        <v>6</v>
      </c>
      <c r="K25" s="349" t="s">
        <v>285</v>
      </c>
      <c r="L25" s="350" t="s">
        <v>34</v>
      </c>
      <c r="M25" s="544"/>
      <c r="N25" s="523"/>
      <c r="O25" s="540"/>
      <c r="P25" s="528"/>
      <c r="Q25" s="526"/>
      <c r="R25" s="543"/>
      <c r="S25" s="345"/>
      <c r="T25" s="345"/>
      <c r="U25" s="345"/>
      <c r="V25" s="345"/>
      <c r="W25" s="345"/>
      <c r="X25" s="345"/>
      <c r="Y25" s="345"/>
      <c r="Z25" s="345"/>
      <c r="AA25" s="345"/>
      <c r="AB25" s="345"/>
      <c r="AC25" s="345"/>
      <c r="AD25" s="345"/>
      <c r="AE25" s="345"/>
      <c r="AF25" s="345"/>
      <c r="AG25" s="345"/>
      <c r="AH25" s="345"/>
      <c r="AI25" s="345"/>
      <c r="AJ25" s="345"/>
      <c r="AK25" s="345"/>
      <c r="AL25" s="345"/>
      <c r="AM25" s="345"/>
      <c r="AN25" s="345"/>
      <c r="AO25" s="345"/>
      <c r="AP25" s="345"/>
      <c r="AQ25" s="345"/>
      <c r="AR25" s="345"/>
      <c r="AS25" s="345"/>
      <c r="AT25" s="345"/>
      <c r="AU25" s="345"/>
      <c r="AV25" s="345"/>
      <c r="AW25" s="345"/>
      <c r="AX25" s="345"/>
    </row>
    <row r="26" spans="1:50" ht="30" x14ac:dyDescent="0.15">
      <c r="A26" s="535">
        <v>2</v>
      </c>
      <c r="B26" s="516" t="s">
        <v>282</v>
      </c>
      <c r="C26" s="516" t="s">
        <v>292</v>
      </c>
      <c r="D26" s="517" t="s">
        <v>293</v>
      </c>
      <c r="E26" s="544" t="s">
        <v>42</v>
      </c>
      <c r="F26" s="528">
        <v>1</v>
      </c>
      <c r="G26" s="545" t="s">
        <v>45</v>
      </c>
      <c r="H26" s="528">
        <v>0.2</v>
      </c>
      <c r="I26" s="527" t="s">
        <v>65</v>
      </c>
      <c r="J26" s="348">
        <v>1</v>
      </c>
      <c r="K26" s="349" t="s">
        <v>285</v>
      </c>
      <c r="L26" s="350" t="s">
        <v>87</v>
      </c>
      <c r="M26" s="544" t="s">
        <v>37</v>
      </c>
      <c r="N26" s="521">
        <v>0.4</v>
      </c>
      <c r="O26" s="545" t="s">
        <v>45</v>
      </c>
      <c r="P26" s="528">
        <v>0.2</v>
      </c>
      <c r="Q26" s="524" t="s">
        <v>66</v>
      </c>
      <c r="R26" s="541" t="s">
        <v>286</v>
      </c>
      <c r="S26" s="353"/>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row>
    <row r="27" spans="1:50" ht="30" x14ac:dyDescent="0.15">
      <c r="A27" s="535"/>
      <c r="B27" s="516"/>
      <c r="C27" s="516"/>
      <c r="D27" s="517"/>
      <c r="E27" s="544"/>
      <c r="F27" s="528"/>
      <c r="G27" s="545"/>
      <c r="H27" s="528"/>
      <c r="I27" s="527"/>
      <c r="J27" s="348">
        <v>2</v>
      </c>
      <c r="K27" s="349" t="s">
        <v>285</v>
      </c>
      <c r="L27" s="350" t="s">
        <v>34</v>
      </c>
      <c r="M27" s="544"/>
      <c r="N27" s="522"/>
      <c r="O27" s="545"/>
      <c r="P27" s="528"/>
      <c r="Q27" s="525"/>
      <c r="R27" s="542"/>
      <c r="S27" s="345"/>
      <c r="T27" s="345"/>
      <c r="U27" s="345"/>
      <c r="V27" s="345"/>
      <c r="W27" s="345"/>
      <c r="X27" s="345"/>
      <c r="Y27" s="345"/>
      <c r="Z27" s="345"/>
      <c r="AA27" s="345"/>
      <c r="AB27" s="345"/>
      <c r="AC27" s="345"/>
      <c r="AD27" s="345"/>
      <c r="AE27" s="345"/>
      <c r="AF27" s="345"/>
      <c r="AG27" s="345"/>
      <c r="AH27" s="345"/>
      <c r="AI27" s="345"/>
      <c r="AJ27" s="345"/>
      <c r="AK27" s="345"/>
      <c r="AL27" s="345"/>
      <c r="AM27" s="345"/>
      <c r="AN27" s="345"/>
      <c r="AO27" s="345"/>
      <c r="AP27" s="345"/>
      <c r="AQ27" s="345"/>
      <c r="AR27" s="345"/>
      <c r="AS27" s="345"/>
      <c r="AT27" s="345"/>
      <c r="AU27" s="345"/>
      <c r="AV27" s="345"/>
      <c r="AW27" s="345"/>
      <c r="AX27" s="345"/>
    </row>
    <row r="28" spans="1:50" ht="30" x14ac:dyDescent="0.15">
      <c r="A28" s="535"/>
      <c r="B28" s="516"/>
      <c r="C28" s="516"/>
      <c r="D28" s="517"/>
      <c r="E28" s="544"/>
      <c r="F28" s="528"/>
      <c r="G28" s="545"/>
      <c r="H28" s="528"/>
      <c r="I28" s="527"/>
      <c r="J28" s="348">
        <v>3</v>
      </c>
      <c r="K28" s="349" t="s">
        <v>285</v>
      </c>
      <c r="L28" s="350" t="s">
        <v>87</v>
      </c>
      <c r="M28" s="544"/>
      <c r="N28" s="522"/>
      <c r="O28" s="545"/>
      <c r="P28" s="528"/>
      <c r="Q28" s="525"/>
      <c r="R28" s="542"/>
      <c r="S28" s="345"/>
      <c r="T28" s="345"/>
      <c r="U28" s="345"/>
      <c r="V28" s="345"/>
      <c r="W28" s="345"/>
      <c r="X28" s="345"/>
      <c r="Y28" s="345"/>
      <c r="Z28" s="345"/>
      <c r="AA28" s="345"/>
      <c r="AB28" s="345"/>
      <c r="AC28" s="345"/>
      <c r="AD28" s="345"/>
      <c r="AE28" s="345"/>
      <c r="AF28" s="345"/>
      <c r="AG28" s="345"/>
      <c r="AH28" s="345"/>
      <c r="AI28" s="345"/>
      <c r="AJ28" s="345"/>
      <c r="AK28" s="345"/>
      <c r="AL28" s="345"/>
      <c r="AM28" s="345"/>
      <c r="AN28" s="345"/>
      <c r="AO28" s="345"/>
      <c r="AP28" s="345"/>
      <c r="AQ28" s="345"/>
      <c r="AR28" s="345"/>
      <c r="AS28" s="345"/>
      <c r="AT28" s="345"/>
      <c r="AU28" s="345"/>
      <c r="AV28" s="345"/>
      <c r="AW28" s="345"/>
      <c r="AX28" s="345"/>
    </row>
    <row r="29" spans="1:50" ht="30" x14ac:dyDescent="0.15">
      <c r="A29" s="535"/>
      <c r="B29" s="516"/>
      <c r="C29" s="516"/>
      <c r="D29" s="517"/>
      <c r="E29" s="544"/>
      <c r="F29" s="528"/>
      <c r="G29" s="545"/>
      <c r="H29" s="528"/>
      <c r="I29" s="527"/>
      <c r="J29" s="348">
        <v>4</v>
      </c>
      <c r="K29" s="349" t="s">
        <v>285</v>
      </c>
      <c r="L29" s="350" t="s">
        <v>88</v>
      </c>
      <c r="M29" s="544"/>
      <c r="N29" s="522"/>
      <c r="O29" s="545"/>
      <c r="P29" s="528"/>
      <c r="Q29" s="525"/>
      <c r="R29" s="542"/>
      <c r="S29" s="345"/>
      <c r="T29" s="345"/>
      <c r="U29" s="345"/>
      <c r="V29" s="345"/>
      <c r="W29" s="345"/>
      <c r="X29" s="345"/>
      <c r="Y29" s="345"/>
      <c r="Z29" s="345"/>
      <c r="AA29" s="345"/>
      <c r="AB29" s="345"/>
      <c r="AC29" s="345"/>
      <c r="AD29" s="345"/>
      <c r="AE29" s="345"/>
      <c r="AF29" s="345"/>
      <c r="AG29" s="345"/>
      <c r="AH29" s="345"/>
      <c r="AI29" s="345"/>
      <c r="AJ29" s="345"/>
      <c r="AK29" s="345"/>
      <c r="AL29" s="345"/>
      <c r="AM29" s="345"/>
      <c r="AN29" s="345"/>
      <c r="AO29" s="345"/>
      <c r="AP29" s="345"/>
      <c r="AQ29" s="345"/>
      <c r="AR29" s="345"/>
      <c r="AS29" s="345"/>
      <c r="AT29" s="345"/>
      <c r="AU29" s="345"/>
      <c r="AV29" s="345"/>
      <c r="AW29" s="345"/>
      <c r="AX29" s="345"/>
    </row>
    <row r="30" spans="1:50" ht="30" x14ac:dyDescent="0.15">
      <c r="A30" s="535"/>
      <c r="B30" s="516"/>
      <c r="C30" s="516"/>
      <c r="D30" s="517"/>
      <c r="E30" s="544"/>
      <c r="F30" s="528"/>
      <c r="G30" s="545"/>
      <c r="H30" s="528"/>
      <c r="I30" s="527"/>
      <c r="J30" s="348">
        <v>5</v>
      </c>
      <c r="K30" s="349" t="s">
        <v>285</v>
      </c>
      <c r="L30" s="350" t="s">
        <v>34</v>
      </c>
      <c r="M30" s="544"/>
      <c r="N30" s="522"/>
      <c r="O30" s="545"/>
      <c r="P30" s="528"/>
      <c r="Q30" s="525"/>
      <c r="R30" s="542"/>
      <c r="S30" s="345"/>
      <c r="T30" s="345"/>
      <c r="U30" s="345"/>
      <c r="V30" s="345"/>
      <c r="W30" s="345"/>
      <c r="X30" s="345"/>
      <c r="Y30" s="345"/>
      <c r="Z30" s="345"/>
      <c r="AA30" s="345"/>
      <c r="AB30" s="345"/>
      <c r="AC30" s="345"/>
      <c r="AD30" s="345"/>
      <c r="AE30" s="345"/>
      <c r="AF30" s="345"/>
      <c r="AG30" s="345"/>
      <c r="AH30" s="345"/>
      <c r="AI30" s="345"/>
      <c r="AJ30" s="345"/>
      <c r="AK30" s="345"/>
      <c r="AL30" s="345"/>
      <c r="AM30" s="345"/>
      <c r="AN30" s="345"/>
      <c r="AO30" s="345"/>
      <c r="AP30" s="345"/>
      <c r="AQ30" s="345"/>
      <c r="AR30" s="345"/>
      <c r="AS30" s="345"/>
      <c r="AT30" s="345"/>
      <c r="AU30" s="345"/>
      <c r="AV30" s="345"/>
      <c r="AW30" s="345"/>
      <c r="AX30" s="345"/>
    </row>
    <row r="31" spans="1:50" ht="30" x14ac:dyDescent="0.15">
      <c r="A31" s="535"/>
      <c r="B31" s="516"/>
      <c r="C31" s="516"/>
      <c r="D31" s="517"/>
      <c r="E31" s="544"/>
      <c r="F31" s="528"/>
      <c r="G31" s="545"/>
      <c r="H31" s="528"/>
      <c r="I31" s="527"/>
      <c r="J31" s="348">
        <v>6</v>
      </c>
      <c r="K31" s="349" t="s">
        <v>285</v>
      </c>
      <c r="L31" s="350" t="s">
        <v>87</v>
      </c>
      <c r="M31" s="544"/>
      <c r="N31" s="523"/>
      <c r="O31" s="545"/>
      <c r="P31" s="528"/>
      <c r="Q31" s="526"/>
      <c r="R31" s="543"/>
      <c r="S31" s="345"/>
      <c r="T31" s="345"/>
      <c r="U31" s="345"/>
      <c r="V31" s="345"/>
      <c r="W31" s="345"/>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row>
    <row r="32" spans="1:50" ht="30" x14ac:dyDescent="0.15">
      <c r="A32" s="535">
        <v>3</v>
      </c>
      <c r="B32" s="516" t="s">
        <v>294</v>
      </c>
      <c r="C32" s="516" t="s">
        <v>287</v>
      </c>
      <c r="D32" s="517" t="s">
        <v>288</v>
      </c>
      <c r="E32" s="544" t="s">
        <v>35</v>
      </c>
      <c r="F32" s="528">
        <v>0.2</v>
      </c>
      <c r="G32" s="546" t="s">
        <v>6</v>
      </c>
      <c r="H32" s="528">
        <v>0.4</v>
      </c>
      <c r="I32" s="527" t="s">
        <v>65</v>
      </c>
      <c r="J32" s="348">
        <v>1</v>
      </c>
      <c r="K32" s="349" t="s">
        <v>285</v>
      </c>
      <c r="L32" s="350" t="s">
        <v>87</v>
      </c>
      <c r="M32" s="544" t="s">
        <v>35</v>
      </c>
      <c r="N32" s="528">
        <v>0.2</v>
      </c>
      <c r="O32" s="538" t="s">
        <v>5</v>
      </c>
      <c r="P32" s="521">
        <v>0.6</v>
      </c>
      <c r="Q32" s="524" t="s">
        <v>5</v>
      </c>
      <c r="R32" s="541" t="s">
        <v>286</v>
      </c>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S32" s="345"/>
      <c r="AT32" s="345"/>
      <c r="AU32" s="345"/>
      <c r="AV32" s="345"/>
      <c r="AW32" s="345"/>
      <c r="AX32" s="345"/>
    </row>
    <row r="33" spans="1:50" ht="30" x14ac:dyDescent="0.15">
      <c r="A33" s="535"/>
      <c r="B33" s="516"/>
      <c r="C33" s="516"/>
      <c r="D33" s="517"/>
      <c r="E33" s="544"/>
      <c r="F33" s="528"/>
      <c r="G33" s="546"/>
      <c r="H33" s="528"/>
      <c r="I33" s="527"/>
      <c r="J33" s="348">
        <v>2</v>
      </c>
      <c r="K33" s="349" t="s">
        <v>285</v>
      </c>
      <c r="L33" s="350" t="s">
        <v>34</v>
      </c>
      <c r="M33" s="544"/>
      <c r="N33" s="528"/>
      <c r="O33" s="539"/>
      <c r="P33" s="522"/>
      <c r="Q33" s="525"/>
      <c r="R33" s="542"/>
      <c r="S33" s="345"/>
      <c r="T33" s="345"/>
      <c r="U33" s="345"/>
      <c r="V33" s="345"/>
      <c r="W33" s="345"/>
      <c r="X33" s="345"/>
      <c r="Y33" s="345"/>
      <c r="Z33" s="345"/>
      <c r="AA33" s="345"/>
      <c r="AB33" s="345"/>
      <c r="AC33" s="345"/>
      <c r="AD33" s="345"/>
      <c r="AE33" s="345"/>
      <c r="AF33" s="345"/>
      <c r="AG33" s="345"/>
      <c r="AH33" s="345"/>
      <c r="AI33" s="345"/>
      <c r="AJ33" s="345"/>
      <c r="AK33" s="345"/>
      <c r="AL33" s="345"/>
      <c r="AM33" s="345"/>
      <c r="AN33" s="345"/>
      <c r="AO33" s="345"/>
      <c r="AP33" s="345"/>
      <c r="AQ33" s="345"/>
      <c r="AR33" s="345"/>
      <c r="AS33" s="345"/>
      <c r="AT33" s="345"/>
      <c r="AU33" s="345"/>
      <c r="AV33" s="345"/>
      <c r="AW33" s="345"/>
      <c r="AX33" s="345"/>
    </row>
    <row r="34" spans="1:50" ht="30" x14ac:dyDescent="0.15">
      <c r="A34" s="535"/>
      <c r="B34" s="516"/>
      <c r="C34" s="516"/>
      <c r="D34" s="517"/>
      <c r="E34" s="544"/>
      <c r="F34" s="528"/>
      <c r="G34" s="546"/>
      <c r="H34" s="528"/>
      <c r="I34" s="527"/>
      <c r="J34" s="348">
        <v>3</v>
      </c>
      <c r="K34" s="349" t="s">
        <v>285</v>
      </c>
      <c r="L34" s="350" t="s">
        <v>34</v>
      </c>
      <c r="M34" s="544"/>
      <c r="N34" s="528"/>
      <c r="O34" s="539"/>
      <c r="P34" s="522"/>
      <c r="Q34" s="525"/>
      <c r="R34" s="542"/>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S34" s="345"/>
      <c r="AT34" s="345"/>
      <c r="AU34" s="345"/>
      <c r="AV34" s="345"/>
      <c r="AW34" s="345"/>
      <c r="AX34" s="345"/>
    </row>
    <row r="35" spans="1:50" ht="30" x14ac:dyDescent="0.15">
      <c r="A35" s="535"/>
      <c r="B35" s="516"/>
      <c r="C35" s="516"/>
      <c r="D35" s="517"/>
      <c r="E35" s="544"/>
      <c r="F35" s="528"/>
      <c r="G35" s="546"/>
      <c r="H35" s="528"/>
      <c r="I35" s="527"/>
      <c r="J35" s="348">
        <v>4</v>
      </c>
      <c r="K35" s="349" t="s">
        <v>285</v>
      </c>
      <c r="L35" s="350" t="s">
        <v>87</v>
      </c>
      <c r="M35" s="544"/>
      <c r="N35" s="528"/>
      <c r="O35" s="539"/>
      <c r="P35" s="522"/>
      <c r="Q35" s="525"/>
      <c r="R35" s="542"/>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345"/>
      <c r="AP35" s="345"/>
      <c r="AQ35" s="345"/>
      <c r="AR35" s="345"/>
      <c r="AS35" s="345"/>
      <c r="AT35" s="345"/>
      <c r="AU35" s="345"/>
      <c r="AV35" s="345"/>
      <c r="AW35" s="345"/>
      <c r="AX35" s="345"/>
    </row>
    <row r="36" spans="1:50" ht="30" x14ac:dyDescent="0.15">
      <c r="A36" s="535"/>
      <c r="B36" s="516"/>
      <c r="C36" s="516"/>
      <c r="D36" s="517"/>
      <c r="E36" s="544"/>
      <c r="F36" s="528"/>
      <c r="G36" s="546"/>
      <c r="H36" s="528"/>
      <c r="I36" s="527"/>
      <c r="J36" s="348">
        <v>5</v>
      </c>
      <c r="K36" s="349" t="s">
        <v>285</v>
      </c>
      <c r="L36" s="350" t="s">
        <v>34</v>
      </c>
      <c r="M36" s="544"/>
      <c r="N36" s="528"/>
      <c r="O36" s="539"/>
      <c r="P36" s="522"/>
      <c r="Q36" s="525"/>
      <c r="R36" s="542"/>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row>
    <row r="37" spans="1:50" ht="30" x14ac:dyDescent="0.15">
      <c r="A37" s="535"/>
      <c r="B37" s="516"/>
      <c r="C37" s="516"/>
      <c r="D37" s="517"/>
      <c r="E37" s="544"/>
      <c r="F37" s="528"/>
      <c r="G37" s="546"/>
      <c r="H37" s="528"/>
      <c r="I37" s="527"/>
      <c r="J37" s="348">
        <v>6</v>
      </c>
      <c r="K37" s="349" t="s">
        <v>285</v>
      </c>
      <c r="L37" s="350" t="s">
        <v>87</v>
      </c>
      <c r="M37" s="544"/>
      <c r="N37" s="528"/>
      <c r="O37" s="540"/>
      <c r="P37" s="523"/>
      <c r="Q37" s="526"/>
      <c r="R37" s="543"/>
      <c r="S37" s="345"/>
      <c r="T37" s="345"/>
      <c r="U37" s="345"/>
      <c r="V37" s="345"/>
      <c r="W37" s="345"/>
      <c r="X37" s="345"/>
      <c r="Y37" s="345"/>
      <c r="Z37" s="345"/>
      <c r="AA37" s="345"/>
      <c r="AB37" s="345"/>
      <c r="AC37" s="345"/>
      <c r="AD37" s="345"/>
      <c r="AE37" s="345"/>
      <c r="AF37" s="345"/>
      <c r="AG37" s="345"/>
      <c r="AH37" s="345"/>
      <c r="AI37" s="345"/>
      <c r="AJ37" s="345"/>
      <c r="AK37" s="345"/>
      <c r="AL37" s="345"/>
      <c r="AM37" s="345"/>
      <c r="AN37" s="345"/>
      <c r="AO37" s="345"/>
      <c r="AP37" s="345"/>
      <c r="AQ37" s="345"/>
      <c r="AR37" s="345"/>
      <c r="AS37" s="345"/>
      <c r="AT37" s="345"/>
      <c r="AU37" s="345"/>
      <c r="AV37" s="345"/>
      <c r="AW37" s="345"/>
      <c r="AX37" s="345"/>
    </row>
    <row r="38" spans="1:50" ht="30" x14ac:dyDescent="0.15">
      <c r="A38" s="535">
        <v>4</v>
      </c>
      <c r="B38" s="516" t="s">
        <v>294</v>
      </c>
      <c r="C38" s="516" t="s">
        <v>283</v>
      </c>
      <c r="D38" s="517" t="s">
        <v>284</v>
      </c>
      <c r="E38" s="544" t="s">
        <v>41</v>
      </c>
      <c r="F38" s="528">
        <v>0.8</v>
      </c>
      <c r="G38" s="548" t="s">
        <v>289</v>
      </c>
      <c r="H38" s="528">
        <v>1</v>
      </c>
      <c r="I38" s="527" t="s">
        <v>64</v>
      </c>
      <c r="J38" s="348">
        <v>1</v>
      </c>
      <c r="K38" s="349" t="s">
        <v>285</v>
      </c>
      <c r="L38" s="350" t="s">
        <v>88</v>
      </c>
      <c r="M38" s="518" t="s">
        <v>39</v>
      </c>
      <c r="N38" s="528">
        <v>0.6</v>
      </c>
      <c r="O38" s="538" t="s">
        <v>5</v>
      </c>
      <c r="P38" s="528">
        <v>0.6</v>
      </c>
      <c r="Q38" s="524" t="s">
        <v>5</v>
      </c>
      <c r="R38" s="541" t="s">
        <v>286</v>
      </c>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row>
    <row r="39" spans="1:50" ht="30" x14ac:dyDescent="0.15">
      <c r="A39" s="535"/>
      <c r="B39" s="516"/>
      <c r="C39" s="516"/>
      <c r="D39" s="517"/>
      <c r="E39" s="544"/>
      <c r="F39" s="528"/>
      <c r="G39" s="548"/>
      <c r="H39" s="528"/>
      <c r="I39" s="527"/>
      <c r="J39" s="348">
        <v>2</v>
      </c>
      <c r="K39" s="349" t="s">
        <v>285</v>
      </c>
      <c r="L39" s="350" t="s">
        <v>88</v>
      </c>
      <c r="M39" s="519"/>
      <c r="N39" s="528"/>
      <c r="O39" s="539"/>
      <c r="P39" s="528"/>
      <c r="Q39" s="525"/>
      <c r="R39" s="542"/>
      <c r="S39" s="345"/>
      <c r="T39" s="345"/>
      <c r="U39" s="345"/>
      <c r="V39" s="345"/>
      <c r="W39" s="345"/>
      <c r="X39" s="345"/>
      <c r="Y39" s="345"/>
      <c r="Z39" s="345"/>
      <c r="AA39" s="345"/>
      <c r="AB39" s="345"/>
      <c r="AC39" s="345"/>
      <c r="AD39" s="345"/>
      <c r="AE39" s="345"/>
      <c r="AF39" s="345"/>
      <c r="AG39" s="345"/>
      <c r="AH39" s="345"/>
      <c r="AI39" s="345"/>
      <c r="AJ39" s="345"/>
      <c r="AK39" s="345"/>
      <c r="AL39" s="345"/>
      <c r="AM39" s="345"/>
      <c r="AN39" s="345"/>
      <c r="AO39" s="345"/>
      <c r="AP39" s="345"/>
      <c r="AQ39" s="345"/>
      <c r="AR39" s="345"/>
      <c r="AS39" s="345"/>
      <c r="AT39" s="345"/>
      <c r="AU39" s="345"/>
      <c r="AV39" s="345"/>
      <c r="AW39" s="345"/>
      <c r="AX39" s="345"/>
    </row>
    <row r="40" spans="1:50" ht="30" x14ac:dyDescent="0.15">
      <c r="A40" s="535"/>
      <c r="B40" s="516"/>
      <c r="C40" s="516"/>
      <c r="D40" s="517"/>
      <c r="E40" s="544"/>
      <c r="F40" s="528"/>
      <c r="G40" s="548"/>
      <c r="H40" s="528"/>
      <c r="I40" s="527"/>
      <c r="J40" s="348">
        <v>3</v>
      </c>
      <c r="K40" s="349" t="s">
        <v>285</v>
      </c>
      <c r="L40" s="350" t="s">
        <v>88</v>
      </c>
      <c r="M40" s="519"/>
      <c r="N40" s="528"/>
      <c r="O40" s="539"/>
      <c r="P40" s="528"/>
      <c r="Q40" s="525"/>
      <c r="R40" s="542"/>
      <c r="S40" s="345"/>
      <c r="T40" s="345"/>
      <c r="U40" s="345"/>
      <c r="V40" s="345"/>
      <c r="W40" s="345"/>
      <c r="X40" s="345"/>
      <c r="Y40" s="345"/>
      <c r="Z40" s="345"/>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5"/>
      <c r="AW40" s="345"/>
      <c r="AX40" s="345"/>
    </row>
    <row r="41" spans="1:50" ht="30" x14ac:dyDescent="0.15">
      <c r="A41" s="535"/>
      <c r="B41" s="516"/>
      <c r="C41" s="516"/>
      <c r="D41" s="517"/>
      <c r="E41" s="544"/>
      <c r="F41" s="528"/>
      <c r="G41" s="548"/>
      <c r="H41" s="528"/>
      <c r="I41" s="527"/>
      <c r="J41" s="348">
        <v>4</v>
      </c>
      <c r="K41" s="349" t="s">
        <v>285</v>
      </c>
      <c r="L41" s="350" t="s">
        <v>88</v>
      </c>
      <c r="M41" s="519"/>
      <c r="N41" s="528"/>
      <c r="O41" s="539"/>
      <c r="P41" s="528"/>
      <c r="Q41" s="525"/>
      <c r="R41" s="542"/>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row>
    <row r="42" spans="1:50" ht="30" x14ac:dyDescent="0.15">
      <c r="A42" s="535"/>
      <c r="B42" s="516"/>
      <c r="C42" s="516"/>
      <c r="D42" s="517"/>
      <c r="E42" s="544"/>
      <c r="F42" s="528"/>
      <c r="G42" s="548"/>
      <c r="H42" s="528"/>
      <c r="I42" s="527"/>
      <c r="J42" s="348">
        <v>5</v>
      </c>
      <c r="K42" s="349" t="s">
        <v>285</v>
      </c>
      <c r="L42" s="350" t="s">
        <v>87</v>
      </c>
      <c r="M42" s="519"/>
      <c r="N42" s="528"/>
      <c r="O42" s="539"/>
      <c r="P42" s="528"/>
      <c r="Q42" s="525"/>
      <c r="R42" s="542"/>
      <c r="S42" s="345"/>
      <c r="T42" s="345"/>
      <c r="U42" s="345"/>
      <c r="V42" s="345"/>
      <c r="W42" s="345"/>
      <c r="X42" s="345"/>
      <c r="Y42" s="345"/>
      <c r="Z42" s="345"/>
      <c r="AA42" s="345"/>
      <c r="AB42" s="345"/>
      <c r="AC42" s="345"/>
      <c r="AD42" s="345"/>
      <c r="AE42" s="345"/>
      <c r="AF42" s="345"/>
      <c r="AG42" s="345"/>
      <c r="AH42" s="345"/>
      <c r="AI42" s="345"/>
      <c r="AJ42" s="345"/>
      <c r="AK42" s="345"/>
      <c r="AL42" s="345"/>
      <c r="AM42" s="345"/>
      <c r="AN42" s="345"/>
      <c r="AO42" s="345"/>
      <c r="AP42" s="345"/>
      <c r="AQ42" s="345"/>
      <c r="AR42" s="345"/>
      <c r="AS42" s="345"/>
      <c r="AT42" s="345"/>
      <c r="AU42" s="345"/>
      <c r="AV42" s="345"/>
      <c r="AW42" s="345"/>
      <c r="AX42" s="345"/>
    </row>
    <row r="43" spans="1:50" ht="30" x14ac:dyDescent="0.15">
      <c r="A43" s="535"/>
      <c r="B43" s="516"/>
      <c r="C43" s="516"/>
      <c r="D43" s="517"/>
      <c r="E43" s="544"/>
      <c r="F43" s="528"/>
      <c r="G43" s="548"/>
      <c r="H43" s="528"/>
      <c r="I43" s="527"/>
      <c r="J43" s="348">
        <v>6</v>
      </c>
      <c r="K43" s="349" t="s">
        <v>285</v>
      </c>
      <c r="L43" s="350" t="s">
        <v>87</v>
      </c>
      <c r="M43" s="520"/>
      <c r="N43" s="528"/>
      <c r="O43" s="540"/>
      <c r="P43" s="528"/>
      <c r="Q43" s="526"/>
      <c r="R43" s="543"/>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S43" s="345"/>
      <c r="AT43" s="345"/>
      <c r="AU43" s="345"/>
      <c r="AV43" s="345"/>
      <c r="AW43" s="345"/>
      <c r="AX43" s="345"/>
    </row>
    <row r="44" spans="1:50" ht="30" x14ac:dyDescent="0.15">
      <c r="A44" s="535">
        <v>4</v>
      </c>
      <c r="B44" s="516" t="s">
        <v>294</v>
      </c>
      <c r="C44" s="516" t="s">
        <v>292</v>
      </c>
      <c r="D44" s="517" t="s">
        <v>293</v>
      </c>
      <c r="E44" s="544" t="s">
        <v>42</v>
      </c>
      <c r="F44" s="528">
        <v>1</v>
      </c>
      <c r="G44" s="547" t="s">
        <v>7</v>
      </c>
      <c r="H44" s="528">
        <v>0.4</v>
      </c>
      <c r="I44" s="527" t="s">
        <v>65</v>
      </c>
      <c r="J44" s="348">
        <v>1</v>
      </c>
      <c r="K44" s="349" t="s">
        <v>285</v>
      </c>
      <c r="L44" s="350" t="s">
        <v>88</v>
      </c>
      <c r="M44" s="544" t="s">
        <v>35</v>
      </c>
      <c r="N44" s="528">
        <v>0.2</v>
      </c>
      <c r="O44" s="545" t="s">
        <v>45</v>
      </c>
      <c r="P44" s="528">
        <v>0.2</v>
      </c>
      <c r="Q44" s="524" t="s">
        <v>66</v>
      </c>
      <c r="R44" s="541" t="s">
        <v>286</v>
      </c>
      <c r="S44" s="345"/>
      <c r="T44" s="345"/>
      <c r="U44" s="345"/>
      <c r="V44" s="345"/>
      <c r="W44" s="345"/>
      <c r="X44" s="345"/>
      <c r="Y44" s="345"/>
      <c r="Z44" s="345"/>
      <c r="AA44" s="345"/>
      <c r="AB44" s="345"/>
      <c r="AC44" s="345"/>
      <c r="AD44" s="345"/>
      <c r="AE44" s="345"/>
      <c r="AF44" s="345"/>
      <c r="AG44" s="345"/>
      <c r="AH44" s="345"/>
      <c r="AI44" s="345"/>
      <c r="AJ44" s="345"/>
      <c r="AK44" s="345"/>
      <c r="AL44" s="345"/>
      <c r="AM44" s="345"/>
      <c r="AN44" s="345"/>
      <c r="AO44" s="345"/>
      <c r="AP44" s="345"/>
      <c r="AQ44" s="345"/>
      <c r="AR44" s="345"/>
      <c r="AS44" s="345"/>
      <c r="AT44" s="345"/>
      <c r="AU44" s="345"/>
      <c r="AV44" s="345"/>
      <c r="AW44" s="345"/>
      <c r="AX44" s="345"/>
    </row>
    <row r="45" spans="1:50" ht="30" x14ac:dyDescent="0.15">
      <c r="A45" s="535"/>
      <c r="B45" s="516"/>
      <c r="C45" s="516"/>
      <c r="D45" s="517"/>
      <c r="E45" s="544"/>
      <c r="F45" s="528"/>
      <c r="G45" s="547"/>
      <c r="H45" s="528"/>
      <c r="I45" s="527"/>
      <c r="J45" s="348">
        <v>2</v>
      </c>
      <c r="K45" s="349" t="s">
        <v>285</v>
      </c>
      <c r="L45" s="350" t="s">
        <v>34</v>
      </c>
      <c r="M45" s="544"/>
      <c r="N45" s="528"/>
      <c r="O45" s="545"/>
      <c r="P45" s="528"/>
      <c r="Q45" s="525"/>
      <c r="R45" s="542"/>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S45" s="345"/>
      <c r="AT45" s="345"/>
      <c r="AU45" s="345"/>
      <c r="AV45" s="345"/>
      <c r="AW45" s="345"/>
      <c r="AX45" s="345"/>
    </row>
    <row r="46" spans="1:50" ht="30" x14ac:dyDescent="0.15">
      <c r="A46" s="535"/>
      <c r="B46" s="516"/>
      <c r="C46" s="516"/>
      <c r="D46" s="517"/>
      <c r="E46" s="544"/>
      <c r="F46" s="528"/>
      <c r="G46" s="547"/>
      <c r="H46" s="528"/>
      <c r="I46" s="527"/>
      <c r="J46" s="348">
        <v>3</v>
      </c>
      <c r="K46" s="349" t="s">
        <v>285</v>
      </c>
      <c r="L46" s="350" t="s">
        <v>88</v>
      </c>
      <c r="M46" s="544"/>
      <c r="N46" s="528"/>
      <c r="O46" s="545"/>
      <c r="P46" s="528"/>
      <c r="Q46" s="525"/>
      <c r="R46" s="542"/>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5"/>
    </row>
    <row r="47" spans="1:50" ht="30" x14ac:dyDescent="0.15">
      <c r="A47" s="535"/>
      <c r="B47" s="516"/>
      <c r="C47" s="516"/>
      <c r="D47" s="517"/>
      <c r="E47" s="544"/>
      <c r="F47" s="528"/>
      <c r="G47" s="547"/>
      <c r="H47" s="528"/>
      <c r="I47" s="527"/>
      <c r="J47" s="348">
        <v>4</v>
      </c>
      <c r="K47" s="349" t="s">
        <v>285</v>
      </c>
      <c r="L47" s="350" t="s">
        <v>87</v>
      </c>
      <c r="M47" s="544"/>
      <c r="N47" s="528"/>
      <c r="O47" s="545"/>
      <c r="P47" s="528"/>
      <c r="Q47" s="525"/>
      <c r="R47" s="542"/>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S47" s="345"/>
      <c r="AT47" s="345"/>
      <c r="AU47" s="345"/>
      <c r="AV47" s="345"/>
      <c r="AW47" s="345"/>
      <c r="AX47" s="345"/>
    </row>
    <row r="48" spans="1:50" ht="30" x14ac:dyDescent="0.15">
      <c r="A48" s="535"/>
      <c r="B48" s="516"/>
      <c r="C48" s="516"/>
      <c r="D48" s="517"/>
      <c r="E48" s="544"/>
      <c r="F48" s="528"/>
      <c r="G48" s="547"/>
      <c r="H48" s="528"/>
      <c r="I48" s="527"/>
      <c r="J48" s="348">
        <v>5</v>
      </c>
      <c r="K48" s="349" t="s">
        <v>285</v>
      </c>
      <c r="L48" s="350" t="s">
        <v>87</v>
      </c>
      <c r="M48" s="544"/>
      <c r="N48" s="528"/>
      <c r="O48" s="545"/>
      <c r="P48" s="528"/>
      <c r="Q48" s="525"/>
      <c r="R48" s="542"/>
      <c r="S48" s="345"/>
      <c r="T48" s="345"/>
      <c r="U48" s="345"/>
      <c r="V48" s="345"/>
      <c r="W48" s="345"/>
      <c r="X48" s="345"/>
      <c r="Y48" s="345"/>
      <c r="Z48" s="345"/>
      <c r="AA48" s="345"/>
      <c r="AB48" s="345"/>
      <c r="AC48" s="345"/>
      <c r="AD48" s="345"/>
      <c r="AE48" s="345"/>
      <c r="AF48" s="345"/>
      <c r="AG48" s="345"/>
      <c r="AH48" s="345"/>
      <c r="AI48" s="345"/>
      <c r="AJ48" s="345"/>
      <c r="AK48" s="345"/>
      <c r="AL48" s="345"/>
      <c r="AM48" s="345"/>
      <c r="AN48" s="345"/>
      <c r="AO48" s="345"/>
      <c r="AP48" s="345"/>
      <c r="AQ48" s="345"/>
      <c r="AR48" s="345"/>
      <c r="AS48" s="345"/>
      <c r="AT48" s="345"/>
      <c r="AU48" s="345"/>
      <c r="AV48" s="345"/>
      <c r="AW48" s="345"/>
      <c r="AX48" s="345"/>
    </row>
    <row r="49" spans="1:50" ht="30" x14ac:dyDescent="0.15">
      <c r="A49" s="535"/>
      <c r="B49" s="516"/>
      <c r="C49" s="516"/>
      <c r="D49" s="517"/>
      <c r="E49" s="544"/>
      <c r="F49" s="528"/>
      <c r="G49" s="547"/>
      <c r="H49" s="528"/>
      <c r="I49" s="527"/>
      <c r="J49" s="348">
        <v>6</v>
      </c>
      <c r="K49" s="349" t="s">
        <v>285</v>
      </c>
      <c r="L49" s="350" t="s">
        <v>34</v>
      </c>
      <c r="M49" s="544"/>
      <c r="N49" s="528"/>
      <c r="O49" s="545"/>
      <c r="P49" s="528"/>
      <c r="Q49" s="526"/>
      <c r="R49" s="543"/>
      <c r="S49" s="345"/>
      <c r="T49" s="345"/>
      <c r="U49" s="345"/>
      <c r="V49" s="345"/>
      <c r="W49" s="345"/>
      <c r="X49" s="345"/>
      <c r="Y49" s="345"/>
      <c r="Z49" s="345"/>
      <c r="AA49" s="345"/>
      <c r="AB49" s="345"/>
      <c r="AC49" s="345"/>
      <c r="AD49" s="345"/>
      <c r="AE49" s="345"/>
      <c r="AF49" s="345"/>
      <c r="AG49" s="345"/>
      <c r="AH49" s="345"/>
      <c r="AI49" s="345"/>
      <c r="AJ49" s="345"/>
      <c r="AK49" s="345"/>
      <c r="AL49" s="345"/>
      <c r="AM49" s="345"/>
      <c r="AN49" s="345"/>
      <c r="AO49" s="345"/>
      <c r="AP49" s="345"/>
      <c r="AQ49" s="345"/>
      <c r="AR49" s="345"/>
      <c r="AS49" s="345"/>
      <c r="AT49" s="345"/>
      <c r="AU49" s="345"/>
      <c r="AV49" s="345"/>
      <c r="AW49" s="345"/>
      <c r="AX49" s="345"/>
    </row>
    <row r="50" spans="1:50" ht="30" x14ac:dyDescent="0.15">
      <c r="A50" s="535">
        <v>4</v>
      </c>
      <c r="B50" s="516" t="s">
        <v>294</v>
      </c>
      <c r="C50" s="516" t="s">
        <v>290</v>
      </c>
      <c r="D50" s="517" t="s">
        <v>291</v>
      </c>
      <c r="E50" s="544" t="s">
        <v>35</v>
      </c>
      <c r="F50" s="528">
        <v>0.2</v>
      </c>
      <c r="G50" s="546" t="s">
        <v>6</v>
      </c>
      <c r="H50" s="528">
        <v>0.8</v>
      </c>
      <c r="I50" s="527" t="s">
        <v>65</v>
      </c>
      <c r="J50" s="348">
        <v>1</v>
      </c>
      <c r="K50" s="349" t="s">
        <v>285</v>
      </c>
      <c r="L50" s="350" t="s">
        <v>34</v>
      </c>
      <c r="M50" s="544" t="s">
        <v>35</v>
      </c>
      <c r="N50" s="528">
        <v>0.2</v>
      </c>
      <c r="O50" s="545" t="s">
        <v>45</v>
      </c>
      <c r="P50" s="528">
        <v>0.2</v>
      </c>
      <c r="Q50" s="524" t="s">
        <v>66</v>
      </c>
      <c r="R50" s="541" t="s">
        <v>286</v>
      </c>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S50" s="345"/>
      <c r="AT50" s="345"/>
      <c r="AU50" s="345"/>
      <c r="AV50" s="345"/>
      <c r="AW50" s="345"/>
      <c r="AX50" s="345"/>
    </row>
    <row r="51" spans="1:50" ht="30" x14ac:dyDescent="0.15">
      <c r="A51" s="535"/>
      <c r="B51" s="516"/>
      <c r="C51" s="516"/>
      <c r="D51" s="517"/>
      <c r="E51" s="544"/>
      <c r="F51" s="528"/>
      <c r="G51" s="546"/>
      <c r="H51" s="528"/>
      <c r="I51" s="527"/>
      <c r="J51" s="348">
        <v>2</v>
      </c>
      <c r="K51" s="349" t="s">
        <v>285</v>
      </c>
      <c r="L51" s="350" t="s">
        <v>88</v>
      </c>
      <c r="M51" s="544"/>
      <c r="N51" s="528"/>
      <c r="O51" s="545"/>
      <c r="P51" s="528"/>
      <c r="Q51" s="525"/>
      <c r="R51" s="542"/>
      <c r="S51" s="345"/>
      <c r="T51" s="345"/>
      <c r="U51" s="345"/>
      <c r="V51" s="345"/>
      <c r="W51" s="345"/>
      <c r="X51" s="345"/>
      <c r="Y51" s="345"/>
      <c r="Z51" s="345"/>
      <c r="AA51" s="345"/>
      <c r="AB51" s="345"/>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5"/>
    </row>
    <row r="52" spans="1:50" ht="30" x14ac:dyDescent="0.15">
      <c r="A52" s="535"/>
      <c r="B52" s="516"/>
      <c r="C52" s="516"/>
      <c r="D52" s="517"/>
      <c r="E52" s="544"/>
      <c r="F52" s="528"/>
      <c r="G52" s="546"/>
      <c r="H52" s="528"/>
      <c r="I52" s="527"/>
      <c r="J52" s="348">
        <v>3</v>
      </c>
      <c r="K52" s="349" t="s">
        <v>285</v>
      </c>
      <c r="L52" s="350" t="s">
        <v>88</v>
      </c>
      <c r="M52" s="544"/>
      <c r="N52" s="528"/>
      <c r="O52" s="545"/>
      <c r="P52" s="528"/>
      <c r="Q52" s="525"/>
      <c r="R52" s="542"/>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S52" s="345"/>
      <c r="AT52" s="345"/>
      <c r="AU52" s="345"/>
      <c r="AV52" s="345"/>
      <c r="AW52" s="345"/>
      <c r="AX52" s="345"/>
    </row>
    <row r="53" spans="1:50" ht="30" x14ac:dyDescent="0.15">
      <c r="A53" s="535"/>
      <c r="B53" s="516"/>
      <c r="C53" s="516"/>
      <c r="D53" s="517"/>
      <c r="E53" s="544"/>
      <c r="F53" s="528"/>
      <c r="G53" s="546"/>
      <c r="H53" s="528"/>
      <c r="I53" s="527"/>
      <c r="J53" s="348">
        <v>4</v>
      </c>
      <c r="K53" s="349" t="s">
        <v>285</v>
      </c>
      <c r="L53" s="350" t="s">
        <v>87</v>
      </c>
      <c r="M53" s="544"/>
      <c r="N53" s="528"/>
      <c r="O53" s="545"/>
      <c r="P53" s="528"/>
      <c r="Q53" s="525"/>
      <c r="R53" s="542"/>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row>
    <row r="54" spans="1:50" ht="30" x14ac:dyDescent="0.15">
      <c r="A54" s="535"/>
      <c r="B54" s="516"/>
      <c r="C54" s="516"/>
      <c r="D54" s="517"/>
      <c r="E54" s="544"/>
      <c r="F54" s="528"/>
      <c r="G54" s="546"/>
      <c r="H54" s="528"/>
      <c r="I54" s="527"/>
      <c r="J54" s="348">
        <v>5</v>
      </c>
      <c r="K54" s="349" t="s">
        <v>285</v>
      </c>
      <c r="L54" s="350" t="s">
        <v>87</v>
      </c>
      <c r="M54" s="544"/>
      <c r="N54" s="528"/>
      <c r="O54" s="545"/>
      <c r="P54" s="528"/>
      <c r="Q54" s="525"/>
      <c r="R54" s="542"/>
      <c r="S54" s="345"/>
      <c r="T54" s="345"/>
      <c r="U54" s="345"/>
      <c r="V54" s="345"/>
      <c r="W54" s="345"/>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row>
    <row r="55" spans="1:50" ht="30" x14ac:dyDescent="0.15">
      <c r="A55" s="535"/>
      <c r="B55" s="516"/>
      <c r="C55" s="516"/>
      <c r="D55" s="517"/>
      <c r="E55" s="544"/>
      <c r="F55" s="528"/>
      <c r="G55" s="546"/>
      <c r="H55" s="528"/>
      <c r="I55" s="527"/>
      <c r="J55" s="348">
        <v>6</v>
      </c>
      <c r="K55" s="349" t="s">
        <v>285</v>
      </c>
      <c r="L55" s="350" t="s">
        <v>34</v>
      </c>
      <c r="M55" s="544"/>
      <c r="N55" s="528"/>
      <c r="O55" s="545"/>
      <c r="P55" s="528"/>
      <c r="Q55" s="526"/>
      <c r="R55" s="543"/>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row>
    <row r="56" spans="1:50" ht="30" x14ac:dyDescent="0.15">
      <c r="A56" s="535">
        <v>4</v>
      </c>
      <c r="B56" s="516" t="s">
        <v>295</v>
      </c>
      <c r="C56" s="516" t="s">
        <v>292</v>
      </c>
      <c r="D56" s="517" t="s">
        <v>293</v>
      </c>
      <c r="E56" s="544" t="s">
        <v>42</v>
      </c>
      <c r="F56" s="528">
        <v>1</v>
      </c>
      <c r="G56" s="545" t="s">
        <v>45</v>
      </c>
      <c r="H56" s="528">
        <v>0.2</v>
      </c>
      <c r="I56" s="527" t="s">
        <v>65</v>
      </c>
      <c r="J56" s="348">
        <v>1</v>
      </c>
      <c r="K56" s="349" t="s">
        <v>285</v>
      </c>
      <c r="L56" s="350" t="s">
        <v>87</v>
      </c>
      <c r="M56" s="544" t="s">
        <v>41</v>
      </c>
      <c r="N56" s="528">
        <v>0.8</v>
      </c>
      <c r="O56" s="529" t="s">
        <v>45</v>
      </c>
      <c r="P56" s="532">
        <v>0.2</v>
      </c>
      <c r="Q56" s="524" t="s">
        <v>5</v>
      </c>
      <c r="R56" s="541" t="s">
        <v>286</v>
      </c>
      <c r="S56" s="345"/>
      <c r="T56" s="345"/>
      <c r="U56" s="345"/>
      <c r="V56" s="345"/>
      <c r="W56" s="345"/>
      <c r="X56" s="345"/>
      <c r="Y56" s="345"/>
      <c r="Z56" s="345"/>
      <c r="AA56" s="345"/>
      <c r="AB56" s="345"/>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5"/>
    </row>
    <row r="57" spans="1:50" ht="30" x14ac:dyDescent="0.15">
      <c r="A57" s="535"/>
      <c r="B57" s="516"/>
      <c r="C57" s="516"/>
      <c r="D57" s="517"/>
      <c r="E57" s="544"/>
      <c r="F57" s="528"/>
      <c r="G57" s="545"/>
      <c r="H57" s="528"/>
      <c r="I57" s="527"/>
      <c r="J57" s="348">
        <v>2</v>
      </c>
      <c r="K57" s="349" t="s">
        <v>285</v>
      </c>
      <c r="L57" s="350" t="s">
        <v>87</v>
      </c>
      <c r="M57" s="544"/>
      <c r="N57" s="528"/>
      <c r="O57" s="530"/>
      <c r="P57" s="533"/>
      <c r="Q57" s="525"/>
      <c r="R57" s="542"/>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5"/>
    </row>
    <row r="58" spans="1:50" ht="30" x14ac:dyDescent="0.15">
      <c r="A58" s="535"/>
      <c r="B58" s="516"/>
      <c r="C58" s="516"/>
      <c r="D58" s="517"/>
      <c r="E58" s="544"/>
      <c r="F58" s="528"/>
      <c r="G58" s="545"/>
      <c r="H58" s="528"/>
      <c r="I58" s="527"/>
      <c r="J58" s="348">
        <v>3</v>
      </c>
      <c r="K58" s="349" t="s">
        <v>285</v>
      </c>
      <c r="L58" s="350" t="s">
        <v>87</v>
      </c>
      <c r="M58" s="544"/>
      <c r="N58" s="528"/>
      <c r="O58" s="530"/>
      <c r="P58" s="533"/>
      <c r="Q58" s="525"/>
      <c r="R58" s="542"/>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5"/>
    </row>
    <row r="59" spans="1:50" ht="30" x14ac:dyDescent="0.15">
      <c r="A59" s="535"/>
      <c r="B59" s="516"/>
      <c r="C59" s="516"/>
      <c r="D59" s="517"/>
      <c r="E59" s="544"/>
      <c r="F59" s="528"/>
      <c r="G59" s="545"/>
      <c r="H59" s="528"/>
      <c r="I59" s="527"/>
      <c r="J59" s="348">
        <v>4</v>
      </c>
      <c r="K59" s="349" t="s">
        <v>285</v>
      </c>
      <c r="L59" s="350" t="s">
        <v>87</v>
      </c>
      <c r="M59" s="544"/>
      <c r="N59" s="528"/>
      <c r="O59" s="530"/>
      <c r="P59" s="533"/>
      <c r="Q59" s="525"/>
      <c r="R59" s="542"/>
      <c r="S59" s="345"/>
      <c r="T59" s="345"/>
      <c r="U59" s="345"/>
      <c r="V59" s="345"/>
      <c r="W59" s="345"/>
      <c r="X59" s="345"/>
      <c r="Y59" s="345"/>
      <c r="Z59" s="345"/>
      <c r="AA59" s="345"/>
      <c r="AB59" s="345"/>
      <c r="AC59" s="345"/>
      <c r="AD59" s="345"/>
      <c r="AE59" s="345"/>
      <c r="AF59" s="345"/>
      <c r="AG59" s="345"/>
      <c r="AH59" s="345"/>
      <c r="AI59" s="345"/>
      <c r="AJ59" s="345"/>
      <c r="AK59" s="345"/>
      <c r="AL59" s="345"/>
      <c r="AM59" s="345"/>
      <c r="AN59" s="345"/>
      <c r="AO59" s="345"/>
      <c r="AP59" s="345"/>
      <c r="AQ59" s="345"/>
      <c r="AR59" s="345"/>
      <c r="AS59" s="345"/>
      <c r="AT59" s="345"/>
      <c r="AU59" s="345"/>
      <c r="AV59" s="345"/>
      <c r="AW59" s="345"/>
      <c r="AX59" s="345"/>
    </row>
    <row r="60" spans="1:50" ht="30" x14ac:dyDescent="0.15">
      <c r="A60" s="535"/>
      <c r="B60" s="516"/>
      <c r="C60" s="516"/>
      <c r="D60" s="517"/>
      <c r="E60" s="544"/>
      <c r="F60" s="528"/>
      <c r="G60" s="545"/>
      <c r="H60" s="528"/>
      <c r="I60" s="527"/>
      <c r="J60" s="348">
        <v>5</v>
      </c>
      <c r="K60" s="349" t="s">
        <v>285</v>
      </c>
      <c r="L60" s="350" t="s">
        <v>88</v>
      </c>
      <c r="M60" s="544"/>
      <c r="N60" s="528"/>
      <c r="O60" s="530"/>
      <c r="P60" s="533"/>
      <c r="Q60" s="525"/>
      <c r="R60" s="542"/>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5"/>
    </row>
    <row r="61" spans="1:50" ht="30" x14ac:dyDescent="0.15">
      <c r="A61" s="535"/>
      <c r="B61" s="516"/>
      <c r="C61" s="516"/>
      <c r="D61" s="517"/>
      <c r="E61" s="544"/>
      <c r="F61" s="528"/>
      <c r="G61" s="545"/>
      <c r="H61" s="528"/>
      <c r="I61" s="527"/>
      <c r="J61" s="348">
        <v>6</v>
      </c>
      <c r="K61" s="349" t="s">
        <v>285</v>
      </c>
      <c r="L61" s="350" t="s">
        <v>87</v>
      </c>
      <c r="M61" s="544"/>
      <c r="N61" s="528"/>
      <c r="O61" s="531"/>
      <c r="P61" s="534"/>
      <c r="Q61" s="526"/>
      <c r="R61" s="543"/>
      <c r="S61" s="345"/>
      <c r="T61" s="345"/>
      <c r="U61" s="345"/>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5"/>
    </row>
    <row r="62" spans="1:50" ht="30" x14ac:dyDescent="0.15">
      <c r="A62" s="535">
        <v>4</v>
      </c>
      <c r="B62" s="516" t="s">
        <v>295</v>
      </c>
      <c r="C62" s="516" t="s">
        <v>290</v>
      </c>
      <c r="D62" s="517" t="s">
        <v>291</v>
      </c>
      <c r="E62" s="544" t="s">
        <v>41</v>
      </c>
      <c r="F62" s="528">
        <v>0.8</v>
      </c>
      <c r="G62" s="547" t="s">
        <v>7</v>
      </c>
      <c r="H62" s="528">
        <v>0.4</v>
      </c>
      <c r="I62" s="527" t="s">
        <v>5</v>
      </c>
      <c r="J62" s="348">
        <v>1</v>
      </c>
      <c r="K62" s="349" t="s">
        <v>285</v>
      </c>
      <c r="L62" s="350" t="s">
        <v>88</v>
      </c>
      <c r="M62" s="518" t="s">
        <v>39</v>
      </c>
      <c r="N62" s="528">
        <v>0.6</v>
      </c>
      <c r="O62" s="529" t="s">
        <v>45</v>
      </c>
      <c r="P62" s="532">
        <v>0.2</v>
      </c>
      <c r="Q62" s="524" t="s">
        <v>5</v>
      </c>
      <c r="R62" s="541" t="s">
        <v>286</v>
      </c>
      <c r="S62" s="345"/>
      <c r="T62" s="345"/>
      <c r="U62" s="345"/>
      <c r="V62" s="345"/>
      <c r="W62" s="345"/>
      <c r="X62" s="345"/>
      <c r="Y62" s="345"/>
      <c r="Z62" s="345"/>
      <c r="AA62" s="345"/>
      <c r="AB62" s="345"/>
      <c r="AC62" s="345"/>
      <c r="AD62" s="345"/>
      <c r="AE62" s="345"/>
      <c r="AF62" s="345"/>
      <c r="AG62" s="345"/>
      <c r="AH62" s="345"/>
      <c r="AI62" s="345"/>
      <c r="AJ62" s="345"/>
      <c r="AK62" s="345"/>
      <c r="AL62" s="345"/>
      <c r="AM62" s="345"/>
      <c r="AN62" s="345"/>
      <c r="AO62" s="345"/>
      <c r="AP62" s="345"/>
      <c r="AQ62" s="345"/>
      <c r="AR62" s="345"/>
      <c r="AS62" s="345"/>
      <c r="AT62" s="345"/>
      <c r="AU62" s="345"/>
      <c r="AV62" s="345"/>
      <c r="AW62" s="345"/>
      <c r="AX62" s="345"/>
    </row>
    <row r="63" spans="1:50" ht="30" x14ac:dyDescent="0.15">
      <c r="A63" s="535"/>
      <c r="B63" s="516"/>
      <c r="C63" s="516"/>
      <c r="D63" s="517"/>
      <c r="E63" s="544"/>
      <c r="F63" s="528"/>
      <c r="G63" s="547"/>
      <c r="H63" s="528"/>
      <c r="I63" s="527"/>
      <c r="J63" s="348">
        <v>2</v>
      </c>
      <c r="K63" s="349" t="s">
        <v>285</v>
      </c>
      <c r="L63" s="350" t="s">
        <v>34</v>
      </c>
      <c r="M63" s="519"/>
      <c r="N63" s="528"/>
      <c r="O63" s="530"/>
      <c r="P63" s="533"/>
      <c r="Q63" s="525"/>
      <c r="R63" s="542"/>
      <c r="S63" s="345"/>
      <c r="T63" s="345"/>
      <c r="U63" s="345"/>
      <c r="V63" s="345"/>
      <c r="W63" s="345"/>
      <c r="X63" s="345"/>
      <c r="Y63" s="345"/>
      <c r="Z63" s="345"/>
      <c r="AA63" s="345"/>
      <c r="AB63" s="345"/>
      <c r="AC63" s="345"/>
      <c r="AD63" s="345"/>
      <c r="AE63" s="345"/>
      <c r="AF63" s="345"/>
      <c r="AG63" s="345"/>
      <c r="AH63" s="345"/>
      <c r="AI63" s="345"/>
      <c r="AJ63" s="345"/>
      <c r="AK63" s="345"/>
      <c r="AL63" s="345"/>
      <c r="AM63" s="345"/>
      <c r="AN63" s="345"/>
      <c r="AO63" s="345"/>
      <c r="AP63" s="345"/>
      <c r="AQ63" s="345"/>
      <c r="AR63" s="345"/>
      <c r="AS63" s="345"/>
      <c r="AT63" s="345"/>
      <c r="AU63" s="345"/>
      <c r="AV63" s="345"/>
      <c r="AW63" s="345"/>
      <c r="AX63" s="345"/>
    </row>
    <row r="64" spans="1:50" ht="30" x14ac:dyDescent="0.15">
      <c r="A64" s="535"/>
      <c r="B64" s="516"/>
      <c r="C64" s="516"/>
      <c r="D64" s="517"/>
      <c r="E64" s="544"/>
      <c r="F64" s="528"/>
      <c r="G64" s="547"/>
      <c r="H64" s="528"/>
      <c r="I64" s="527"/>
      <c r="J64" s="348">
        <v>3</v>
      </c>
      <c r="K64" s="349" t="s">
        <v>285</v>
      </c>
      <c r="L64" s="350" t="s">
        <v>34</v>
      </c>
      <c r="M64" s="519"/>
      <c r="N64" s="528"/>
      <c r="O64" s="530"/>
      <c r="P64" s="533"/>
      <c r="Q64" s="525"/>
      <c r="R64" s="542"/>
      <c r="S64" s="345"/>
      <c r="T64" s="345"/>
      <c r="U64" s="345"/>
      <c r="V64" s="345"/>
      <c r="W64" s="345"/>
      <c r="X64" s="345"/>
      <c r="Y64" s="345"/>
      <c r="Z64" s="345"/>
      <c r="AA64" s="345"/>
      <c r="AB64" s="345"/>
      <c r="AC64" s="345"/>
      <c r="AD64" s="345"/>
      <c r="AE64" s="345"/>
      <c r="AF64" s="345"/>
      <c r="AG64" s="345"/>
      <c r="AH64" s="345"/>
      <c r="AI64" s="345"/>
      <c r="AJ64" s="345"/>
      <c r="AK64" s="345"/>
      <c r="AL64" s="345"/>
      <c r="AM64" s="345"/>
      <c r="AN64" s="345"/>
      <c r="AO64" s="345"/>
      <c r="AP64" s="345"/>
      <c r="AQ64" s="345"/>
      <c r="AR64" s="345"/>
      <c r="AS64" s="345"/>
      <c r="AT64" s="345"/>
      <c r="AU64" s="345"/>
      <c r="AV64" s="345"/>
      <c r="AW64" s="345"/>
      <c r="AX64" s="345"/>
    </row>
    <row r="65" spans="1:50" ht="30" x14ac:dyDescent="0.15">
      <c r="A65" s="535"/>
      <c r="B65" s="516"/>
      <c r="C65" s="516"/>
      <c r="D65" s="517"/>
      <c r="E65" s="544"/>
      <c r="F65" s="528"/>
      <c r="G65" s="547"/>
      <c r="H65" s="528"/>
      <c r="I65" s="527"/>
      <c r="J65" s="348">
        <v>4</v>
      </c>
      <c r="K65" s="349" t="s">
        <v>285</v>
      </c>
      <c r="L65" s="350" t="s">
        <v>34</v>
      </c>
      <c r="M65" s="519"/>
      <c r="N65" s="528"/>
      <c r="O65" s="530"/>
      <c r="P65" s="533"/>
      <c r="Q65" s="525"/>
      <c r="R65" s="542"/>
      <c r="S65" s="345"/>
      <c r="T65" s="345"/>
      <c r="U65" s="345"/>
      <c r="V65" s="345"/>
      <c r="W65" s="345"/>
      <c r="X65" s="345"/>
      <c r="Y65" s="345"/>
      <c r="Z65" s="345"/>
      <c r="AA65" s="345"/>
      <c r="AB65" s="345"/>
      <c r="AC65" s="345"/>
      <c r="AD65" s="345"/>
      <c r="AE65" s="345"/>
      <c r="AF65" s="345"/>
      <c r="AG65" s="345"/>
      <c r="AH65" s="345"/>
      <c r="AI65" s="345"/>
      <c r="AJ65" s="345"/>
      <c r="AK65" s="345"/>
      <c r="AL65" s="345"/>
      <c r="AM65" s="345"/>
      <c r="AN65" s="345"/>
      <c r="AO65" s="345"/>
      <c r="AP65" s="345"/>
      <c r="AQ65" s="345"/>
      <c r="AR65" s="345"/>
      <c r="AS65" s="345"/>
      <c r="AT65" s="345"/>
      <c r="AU65" s="345"/>
      <c r="AV65" s="345"/>
      <c r="AW65" s="345"/>
      <c r="AX65" s="345"/>
    </row>
    <row r="66" spans="1:50" ht="30" x14ac:dyDescent="0.15">
      <c r="A66" s="535"/>
      <c r="B66" s="516"/>
      <c r="C66" s="516"/>
      <c r="D66" s="517"/>
      <c r="E66" s="544"/>
      <c r="F66" s="528"/>
      <c r="G66" s="547"/>
      <c r="H66" s="528"/>
      <c r="I66" s="527"/>
      <c r="J66" s="348">
        <v>5</v>
      </c>
      <c r="K66" s="349" t="s">
        <v>285</v>
      </c>
      <c r="L66" s="350" t="s">
        <v>87</v>
      </c>
      <c r="M66" s="519"/>
      <c r="N66" s="528"/>
      <c r="O66" s="530"/>
      <c r="P66" s="533"/>
      <c r="Q66" s="525"/>
      <c r="R66" s="542"/>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45"/>
      <c r="AT66" s="345"/>
      <c r="AU66" s="345"/>
      <c r="AV66" s="345"/>
      <c r="AW66" s="345"/>
      <c r="AX66" s="345"/>
    </row>
    <row r="67" spans="1:50" ht="30" x14ac:dyDescent="0.15">
      <c r="A67" s="535"/>
      <c r="B67" s="516"/>
      <c r="C67" s="516"/>
      <c r="D67" s="517"/>
      <c r="E67" s="544"/>
      <c r="F67" s="528"/>
      <c r="G67" s="547"/>
      <c r="H67" s="528"/>
      <c r="I67" s="527"/>
      <c r="J67" s="348">
        <v>6</v>
      </c>
      <c r="K67" s="349" t="s">
        <v>285</v>
      </c>
      <c r="L67" s="350" t="s">
        <v>34</v>
      </c>
      <c r="M67" s="520"/>
      <c r="N67" s="528"/>
      <c r="O67" s="531"/>
      <c r="P67" s="534"/>
      <c r="Q67" s="526"/>
      <c r="R67" s="543"/>
      <c r="S67" s="345"/>
      <c r="T67" s="345"/>
      <c r="U67" s="345"/>
      <c r="V67" s="345"/>
      <c r="W67" s="345"/>
      <c r="X67" s="345"/>
      <c r="Y67" s="345"/>
      <c r="Z67" s="345"/>
      <c r="AA67" s="345"/>
      <c r="AB67" s="345"/>
      <c r="AC67" s="345"/>
      <c r="AD67" s="345"/>
      <c r="AE67" s="345"/>
      <c r="AF67" s="345"/>
      <c r="AG67" s="345"/>
      <c r="AH67" s="345"/>
      <c r="AI67" s="345"/>
      <c r="AJ67" s="345"/>
      <c r="AK67" s="345"/>
      <c r="AL67" s="345"/>
      <c r="AM67" s="345"/>
      <c r="AN67" s="345"/>
      <c r="AO67" s="345"/>
      <c r="AP67" s="345"/>
      <c r="AQ67" s="345"/>
      <c r="AR67" s="345"/>
      <c r="AS67" s="345"/>
      <c r="AT67" s="345"/>
      <c r="AU67" s="345"/>
      <c r="AV67" s="345"/>
      <c r="AW67" s="345"/>
      <c r="AX67" s="345"/>
    </row>
    <row r="68" spans="1:50" ht="30" x14ac:dyDescent="0.15">
      <c r="A68" s="535">
        <v>4</v>
      </c>
      <c r="B68" s="516" t="s">
        <v>295</v>
      </c>
      <c r="C68" s="516" t="s">
        <v>283</v>
      </c>
      <c r="D68" s="517" t="s">
        <v>284</v>
      </c>
      <c r="E68" s="518" t="s">
        <v>39</v>
      </c>
      <c r="F68" s="528">
        <v>0.6</v>
      </c>
      <c r="G68" s="546" t="s">
        <v>6</v>
      </c>
      <c r="H68" s="528">
        <v>0.8</v>
      </c>
      <c r="I68" s="527" t="s">
        <v>65</v>
      </c>
      <c r="J68" s="348">
        <v>1</v>
      </c>
      <c r="K68" s="349" t="s">
        <v>285</v>
      </c>
      <c r="L68" s="350" t="s">
        <v>34</v>
      </c>
      <c r="M68" s="518" t="s">
        <v>37</v>
      </c>
      <c r="N68" s="521">
        <v>0.4</v>
      </c>
      <c r="O68" s="524" t="s">
        <v>7</v>
      </c>
      <c r="P68" s="521">
        <v>0.4</v>
      </c>
      <c r="Q68" s="524" t="s">
        <v>66</v>
      </c>
      <c r="R68" s="541" t="s">
        <v>286</v>
      </c>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345"/>
      <c r="AT68" s="345"/>
      <c r="AU68" s="345"/>
      <c r="AV68" s="345"/>
      <c r="AW68" s="345"/>
      <c r="AX68" s="345"/>
    </row>
    <row r="69" spans="1:50" ht="30" x14ac:dyDescent="0.15">
      <c r="A69" s="535"/>
      <c r="B69" s="516"/>
      <c r="C69" s="516"/>
      <c r="D69" s="517"/>
      <c r="E69" s="519"/>
      <c r="F69" s="528"/>
      <c r="G69" s="546"/>
      <c r="H69" s="528"/>
      <c r="I69" s="527"/>
      <c r="J69" s="348">
        <v>2</v>
      </c>
      <c r="K69" s="349" t="s">
        <v>285</v>
      </c>
      <c r="L69" s="350" t="s">
        <v>34</v>
      </c>
      <c r="M69" s="519"/>
      <c r="N69" s="522"/>
      <c r="O69" s="525"/>
      <c r="P69" s="522"/>
      <c r="Q69" s="525"/>
      <c r="R69" s="542"/>
      <c r="S69" s="345"/>
      <c r="T69" s="345"/>
      <c r="U69" s="345"/>
      <c r="V69" s="345"/>
      <c r="W69" s="345"/>
      <c r="X69" s="345"/>
      <c r="Y69" s="345"/>
      <c r="Z69" s="345"/>
      <c r="AA69" s="345"/>
      <c r="AB69" s="345"/>
      <c r="AC69" s="345"/>
      <c r="AD69" s="345"/>
      <c r="AE69" s="345"/>
      <c r="AF69" s="345"/>
      <c r="AG69" s="345"/>
      <c r="AH69" s="345"/>
      <c r="AI69" s="345"/>
      <c r="AJ69" s="345"/>
      <c r="AK69" s="345"/>
      <c r="AL69" s="345"/>
      <c r="AM69" s="345"/>
      <c r="AN69" s="345"/>
      <c r="AO69" s="345"/>
      <c r="AP69" s="345"/>
      <c r="AQ69" s="345"/>
      <c r="AR69" s="345"/>
      <c r="AS69" s="345"/>
      <c r="AT69" s="345"/>
      <c r="AU69" s="345"/>
      <c r="AV69" s="345"/>
      <c r="AW69" s="345"/>
      <c r="AX69" s="345"/>
    </row>
    <row r="70" spans="1:50" ht="30" x14ac:dyDescent="0.15">
      <c r="A70" s="535"/>
      <c r="B70" s="516"/>
      <c r="C70" s="516"/>
      <c r="D70" s="517"/>
      <c r="E70" s="519"/>
      <c r="F70" s="528"/>
      <c r="G70" s="546"/>
      <c r="H70" s="528"/>
      <c r="I70" s="527"/>
      <c r="J70" s="348">
        <v>3</v>
      </c>
      <c r="K70" s="349" t="s">
        <v>285</v>
      </c>
      <c r="L70" s="350" t="s">
        <v>34</v>
      </c>
      <c r="M70" s="519"/>
      <c r="N70" s="522"/>
      <c r="O70" s="525"/>
      <c r="P70" s="522"/>
      <c r="Q70" s="525"/>
      <c r="R70" s="542"/>
      <c r="S70" s="345"/>
      <c r="T70" s="345"/>
      <c r="U70" s="345"/>
      <c r="V70" s="345"/>
      <c r="W70" s="345"/>
      <c r="X70" s="345"/>
      <c r="Y70" s="345"/>
      <c r="Z70" s="345"/>
      <c r="AA70" s="345"/>
      <c r="AB70" s="345"/>
      <c r="AC70" s="345"/>
      <c r="AD70" s="345"/>
      <c r="AE70" s="345"/>
      <c r="AF70" s="345"/>
      <c r="AG70" s="345"/>
      <c r="AH70" s="345"/>
      <c r="AI70" s="345"/>
      <c r="AJ70" s="345"/>
      <c r="AK70" s="345"/>
      <c r="AL70" s="345"/>
      <c r="AM70" s="345"/>
      <c r="AN70" s="345"/>
      <c r="AO70" s="345"/>
      <c r="AP70" s="345"/>
      <c r="AQ70" s="345"/>
      <c r="AR70" s="345"/>
      <c r="AS70" s="345"/>
      <c r="AT70" s="345"/>
      <c r="AU70" s="345"/>
      <c r="AV70" s="345"/>
      <c r="AW70" s="345"/>
      <c r="AX70" s="345"/>
    </row>
    <row r="71" spans="1:50" ht="30" x14ac:dyDescent="0.15">
      <c r="A71" s="535"/>
      <c r="B71" s="516"/>
      <c r="C71" s="516"/>
      <c r="D71" s="517"/>
      <c r="E71" s="519"/>
      <c r="F71" s="528"/>
      <c r="G71" s="546"/>
      <c r="H71" s="528"/>
      <c r="I71" s="527"/>
      <c r="J71" s="348">
        <v>4</v>
      </c>
      <c r="K71" s="349" t="s">
        <v>285</v>
      </c>
      <c r="L71" s="350" t="s">
        <v>88</v>
      </c>
      <c r="M71" s="519"/>
      <c r="N71" s="522"/>
      <c r="O71" s="525"/>
      <c r="P71" s="522"/>
      <c r="Q71" s="525"/>
      <c r="R71" s="542"/>
      <c r="S71" s="345"/>
      <c r="T71" s="345"/>
      <c r="U71" s="345"/>
      <c r="V71" s="345"/>
      <c r="W71" s="345"/>
      <c r="X71" s="345"/>
      <c r="Y71" s="345"/>
      <c r="Z71" s="345"/>
      <c r="AA71" s="345"/>
      <c r="AB71" s="345"/>
      <c r="AC71" s="345"/>
      <c r="AD71" s="345"/>
      <c r="AE71" s="345"/>
      <c r="AF71" s="345"/>
      <c r="AG71" s="345"/>
      <c r="AH71" s="345"/>
      <c r="AI71" s="345"/>
      <c r="AJ71" s="345"/>
      <c r="AK71" s="345"/>
      <c r="AL71" s="345"/>
      <c r="AM71" s="345"/>
      <c r="AN71" s="345"/>
      <c r="AO71" s="345"/>
      <c r="AP71" s="345"/>
      <c r="AQ71" s="345"/>
      <c r="AR71" s="345"/>
      <c r="AS71" s="345"/>
      <c r="AT71" s="345"/>
      <c r="AU71" s="345"/>
      <c r="AV71" s="345"/>
      <c r="AW71" s="345"/>
      <c r="AX71" s="345"/>
    </row>
    <row r="72" spans="1:50" ht="30" x14ac:dyDescent="0.15">
      <c r="A72" s="535"/>
      <c r="B72" s="516"/>
      <c r="C72" s="516"/>
      <c r="D72" s="517"/>
      <c r="E72" s="519"/>
      <c r="F72" s="528"/>
      <c r="G72" s="546"/>
      <c r="H72" s="528"/>
      <c r="I72" s="527"/>
      <c r="J72" s="348">
        <v>5</v>
      </c>
      <c r="K72" s="349" t="s">
        <v>285</v>
      </c>
      <c r="L72" s="350" t="s">
        <v>87</v>
      </c>
      <c r="M72" s="519"/>
      <c r="N72" s="522"/>
      <c r="O72" s="525"/>
      <c r="P72" s="522"/>
      <c r="Q72" s="525"/>
      <c r="R72" s="542"/>
      <c r="S72" s="345"/>
      <c r="T72" s="345"/>
      <c r="U72" s="345"/>
      <c r="V72" s="345"/>
      <c r="W72" s="345"/>
      <c r="X72" s="345"/>
      <c r="Y72" s="345"/>
      <c r="Z72" s="345"/>
      <c r="AA72" s="345"/>
      <c r="AB72" s="345"/>
      <c r="AC72" s="345"/>
      <c r="AD72" s="345"/>
      <c r="AE72" s="345"/>
      <c r="AF72" s="345"/>
      <c r="AG72" s="345"/>
      <c r="AH72" s="345"/>
      <c r="AI72" s="345"/>
      <c r="AJ72" s="345"/>
      <c r="AK72" s="345"/>
      <c r="AL72" s="345"/>
      <c r="AM72" s="345"/>
      <c r="AN72" s="345"/>
      <c r="AO72" s="345"/>
      <c r="AP72" s="345"/>
      <c r="AQ72" s="345"/>
      <c r="AR72" s="345"/>
      <c r="AS72" s="345"/>
      <c r="AT72" s="345"/>
      <c r="AU72" s="345"/>
      <c r="AV72" s="345"/>
      <c r="AW72" s="345"/>
      <c r="AX72" s="345"/>
    </row>
    <row r="73" spans="1:50" ht="30" x14ac:dyDescent="0.15">
      <c r="A73" s="535"/>
      <c r="B73" s="516"/>
      <c r="C73" s="516"/>
      <c r="D73" s="517"/>
      <c r="E73" s="520"/>
      <c r="F73" s="528"/>
      <c r="G73" s="546"/>
      <c r="H73" s="528"/>
      <c r="I73" s="527"/>
      <c r="J73" s="348">
        <v>6</v>
      </c>
      <c r="K73" s="349" t="s">
        <v>285</v>
      </c>
      <c r="L73" s="350" t="s">
        <v>87</v>
      </c>
      <c r="M73" s="520"/>
      <c r="N73" s="523"/>
      <c r="O73" s="526"/>
      <c r="P73" s="523"/>
      <c r="Q73" s="526"/>
      <c r="R73" s="543"/>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345"/>
      <c r="AU73" s="345"/>
      <c r="AV73" s="345"/>
      <c r="AW73" s="345"/>
      <c r="AX73" s="345"/>
    </row>
    <row r="74" spans="1:50" ht="30" x14ac:dyDescent="0.15">
      <c r="A74" s="535">
        <v>5</v>
      </c>
      <c r="B74" s="516" t="s">
        <v>295</v>
      </c>
      <c r="C74" s="516" t="s">
        <v>287</v>
      </c>
      <c r="D74" s="517" t="s">
        <v>288</v>
      </c>
      <c r="E74" s="544" t="s">
        <v>41</v>
      </c>
      <c r="F74" s="528">
        <v>0.8</v>
      </c>
      <c r="G74" s="538" t="s">
        <v>5</v>
      </c>
      <c r="H74" s="528">
        <v>0.6</v>
      </c>
      <c r="I74" s="527" t="s">
        <v>65</v>
      </c>
      <c r="J74" s="348">
        <v>1</v>
      </c>
      <c r="K74" s="349" t="s">
        <v>285</v>
      </c>
      <c r="L74" s="350" t="s">
        <v>34</v>
      </c>
      <c r="M74" s="518" t="s">
        <v>39</v>
      </c>
      <c r="N74" s="528">
        <v>0.6</v>
      </c>
      <c r="O74" s="538" t="s">
        <v>5</v>
      </c>
      <c r="P74" s="521">
        <v>0.6</v>
      </c>
      <c r="Q74" s="524" t="s">
        <v>5</v>
      </c>
      <c r="R74" s="541" t="s">
        <v>286</v>
      </c>
      <c r="S74" s="345"/>
      <c r="T74" s="345"/>
      <c r="U74" s="345"/>
      <c r="V74" s="345"/>
      <c r="W74" s="345"/>
      <c r="X74" s="345"/>
      <c r="Y74" s="345"/>
      <c r="Z74" s="345"/>
      <c r="AA74" s="345"/>
      <c r="AB74" s="345"/>
      <c r="AC74" s="345"/>
      <c r="AD74" s="345"/>
      <c r="AE74" s="345"/>
      <c r="AF74" s="345"/>
      <c r="AG74" s="345"/>
      <c r="AH74" s="345"/>
      <c r="AI74" s="345"/>
      <c r="AJ74" s="345"/>
      <c r="AK74" s="345"/>
      <c r="AL74" s="345"/>
      <c r="AM74" s="345"/>
      <c r="AN74" s="345"/>
      <c r="AO74" s="345"/>
      <c r="AP74" s="345"/>
      <c r="AQ74" s="345"/>
      <c r="AR74" s="345"/>
      <c r="AS74" s="345"/>
      <c r="AT74" s="345"/>
      <c r="AU74" s="345"/>
      <c r="AV74" s="345"/>
      <c r="AW74" s="345"/>
      <c r="AX74" s="345"/>
    </row>
    <row r="75" spans="1:50" ht="30" x14ac:dyDescent="0.15">
      <c r="A75" s="535"/>
      <c r="B75" s="516"/>
      <c r="C75" s="516"/>
      <c r="D75" s="517"/>
      <c r="E75" s="544"/>
      <c r="F75" s="528"/>
      <c r="G75" s="539"/>
      <c r="H75" s="528"/>
      <c r="I75" s="527"/>
      <c r="J75" s="348">
        <v>2</v>
      </c>
      <c r="K75" s="349" t="s">
        <v>285</v>
      </c>
      <c r="L75" s="350" t="s">
        <v>87</v>
      </c>
      <c r="M75" s="519"/>
      <c r="N75" s="528"/>
      <c r="O75" s="539"/>
      <c r="P75" s="522"/>
      <c r="Q75" s="525"/>
      <c r="R75" s="542"/>
      <c r="S75" s="345"/>
      <c r="T75" s="345"/>
      <c r="U75" s="345"/>
      <c r="V75" s="345"/>
      <c r="W75" s="345"/>
      <c r="X75" s="345"/>
      <c r="Y75" s="345"/>
      <c r="Z75" s="345"/>
      <c r="AA75" s="345"/>
      <c r="AB75" s="345"/>
      <c r="AC75" s="345"/>
      <c r="AD75" s="345"/>
      <c r="AE75" s="345"/>
      <c r="AF75" s="345"/>
      <c r="AG75" s="345"/>
      <c r="AH75" s="345"/>
      <c r="AI75" s="345"/>
      <c r="AJ75" s="345"/>
      <c r="AK75" s="345"/>
      <c r="AL75" s="345"/>
      <c r="AM75" s="345"/>
      <c r="AN75" s="345"/>
      <c r="AO75" s="345"/>
      <c r="AP75" s="345"/>
      <c r="AQ75" s="345"/>
      <c r="AR75" s="345"/>
      <c r="AS75" s="345"/>
      <c r="AT75" s="345"/>
      <c r="AU75" s="345"/>
      <c r="AV75" s="345"/>
      <c r="AW75" s="345"/>
      <c r="AX75" s="345"/>
    </row>
    <row r="76" spans="1:50" ht="30" x14ac:dyDescent="0.15">
      <c r="A76" s="535"/>
      <c r="B76" s="516"/>
      <c r="C76" s="516"/>
      <c r="D76" s="517"/>
      <c r="E76" s="544"/>
      <c r="F76" s="528"/>
      <c r="G76" s="539"/>
      <c r="H76" s="528"/>
      <c r="I76" s="527"/>
      <c r="J76" s="348">
        <v>3</v>
      </c>
      <c r="K76" s="349" t="s">
        <v>285</v>
      </c>
      <c r="L76" s="350" t="s">
        <v>87</v>
      </c>
      <c r="M76" s="519"/>
      <c r="N76" s="528"/>
      <c r="O76" s="539"/>
      <c r="P76" s="522"/>
      <c r="Q76" s="525"/>
      <c r="R76" s="542"/>
      <c r="S76" s="345"/>
      <c r="T76" s="345"/>
      <c r="U76" s="345"/>
      <c r="V76" s="345"/>
      <c r="W76" s="345"/>
      <c r="X76" s="345"/>
      <c r="Y76" s="345"/>
      <c r="Z76" s="345"/>
      <c r="AA76" s="345"/>
      <c r="AB76" s="345"/>
      <c r="AC76" s="345"/>
      <c r="AD76" s="345"/>
      <c r="AE76" s="345"/>
      <c r="AF76" s="345"/>
      <c r="AG76" s="345"/>
      <c r="AH76" s="345"/>
      <c r="AI76" s="345"/>
      <c r="AJ76" s="345"/>
      <c r="AK76" s="345"/>
      <c r="AL76" s="345"/>
      <c r="AM76" s="345"/>
      <c r="AN76" s="345"/>
      <c r="AO76" s="345"/>
      <c r="AP76" s="345"/>
      <c r="AQ76" s="345"/>
      <c r="AR76" s="345"/>
      <c r="AS76" s="345"/>
      <c r="AT76" s="345"/>
      <c r="AU76" s="345"/>
      <c r="AV76" s="345"/>
      <c r="AW76" s="345"/>
      <c r="AX76" s="345"/>
    </row>
    <row r="77" spans="1:50" ht="30" x14ac:dyDescent="0.15">
      <c r="A77" s="535"/>
      <c r="B77" s="516"/>
      <c r="C77" s="516"/>
      <c r="D77" s="517"/>
      <c r="E77" s="544"/>
      <c r="F77" s="528"/>
      <c r="G77" s="539"/>
      <c r="H77" s="528"/>
      <c r="I77" s="527"/>
      <c r="J77" s="348">
        <v>4</v>
      </c>
      <c r="K77" s="349" t="s">
        <v>285</v>
      </c>
      <c r="L77" s="350" t="s">
        <v>34</v>
      </c>
      <c r="M77" s="519"/>
      <c r="N77" s="528"/>
      <c r="O77" s="539"/>
      <c r="P77" s="522"/>
      <c r="Q77" s="525"/>
      <c r="R77" s="542"/>
      <c r="S77" s="345"/>
      <c r="T77" s="345"/>
      <c r="U77" s="345"/>
      <c r="V77" s="345"/>
      <c r="W77" s="345"/>
      <c r="X77" s="345"/>
      <c r="Y77" s="345"/>
      <c r="Z77" s="345"/>
      <c r="AA77" s="345"/>
      <c r="AB77" s="345"/>
      <c r="AC77" s="345"/>
      <c r="AD77" s="345"/>
      <c r="AE77" s="345"/>
      <c r="AF77" s="345"/>
      <c r="AG77" s="345"/>
      <c r="AH77" s="345"/>
      <c r="AI77" s="345"/>
      <c r="AJ77" s="345"/>
      <c r="AK77" s="345"/>
      <c r="AL77" s="345"/>
      <c r="AM77" s="345"/>
      <c r="AN77" s="345"/>
      <c r="AO77" s="345"/>
      <c r="AP77" s="345"/>
      <c r="AQ77" s="345"/>
      <c r="AR77" s="345"/>
      <c r="AS77" s="345"/>
      <c r="AT77" s="345"/>
      <c r="AU77" s="345"/>
      <c r="AV77" s="345"/>
      <c r="AW77" s="345"/>
      <c r="AX77" s="345"/>
    </row>
    <row r="78" spans="1:50" ht="30" x14ac:dyDescent="0.15">
      <c r="A78" s="535"/>
      <c r="B78" s="516"/>
      <c r="C78" s="516"/>
      <c r="D78" s="517"/>
      <c r="E78" s="544"/>
      <c r="F78" s="528"/>
      <c r="G78" s="539"/>
      <c r="H78" s="528"/>
      <c r="I78" s="527"/>
      <c r="J78" s="348">
        <v>5</v>
      </c>
      <c r="K78" s="349" t="s">
        <v>285</v>
      </c>
      <c r="L78" s="350" t="s">
        <v>87</v>
      </c>
      <c r="M78" s="519"/>
      <c r="N78" s="528"/>
      <c r="O78" s="539"/>
      <c r="P78" s="522"/>
      <c r="Q78" s="525"/>
      <c r="R78" s="542"/>
      <c r="S78" s="345"/>
      <c r="T78" s="345"/>
      <c r="U78" s="345"/>
      <c r="V78" s="345"/>
      <c r="W78" s="345"/>
      <c r="X78" s="345"/>
      <c r="Y78" s="345"/>
      <c r="Z78" s="345"/>
      <c r="AA78" s="345"/>
      <c r="AB78" s="345"/>
      <c r="AC78" s="345"/>
      <c r="AD78" s="345"/>
      <c r="AE78" s="345"/>
      <c r="AF78" s="345"/>
      <c r="AG78" s="345"/>
      <c r="AH78" s="345"/>
      <c r="AI78" s="345"/>
      <c r="AJ78" s="345"/>
      <c r="AK78" s="345"/>
      <c r="AL78" s="345"/>
      <c r="AM78" s="345"/>
      <c r="AN78" s="345"/>
      <c r="AO78" s="345"/>
      <c r="AP78" s="345"/>
      <c r="AQ78" s="345"/>
      <c r="AR78" s="345"/>
      <c r="AS78" s="345"/>
      <c r="AT78" s="345"/>
      <c r="AU78" s="345"/>
      <c r="AV78" s="345"/>
      <c r="AW78" s="345"/>
      <c r="AX78" s="345"/>
    </row>
    <row r="79" spans="1:50" ht="30" x14ac:dyDescent="0.15">
      <c r="A79" s="535"/>
      <c r="B79" s="516"/>
      <c r="C79" s="516"/>
      <c r="D79" s="517"/>
      <c r="E79" s="544"/>
      <c r="F79" s="528"/>
      <c r="G79" s="540"/>
      <c r="H79" s="528"/>
      <c r="I79" s="527"/>
      <c r="J79" s="348">
        <v>6</v>
      </c>
      <c r="K79" s="349" t="s">
        <v>285</v>
      </c>
      <c r="L79" s="350" t="s">
        <v>34</v>
      </c>
      <c r="M79" s="520"/>
      <c r="N79" s="528"/>
      <c r="O79" s="540"/>
      <c r="P79" s="523"/>
      <c r="Q79" s="526"/>
      <c r="R79" s="543"/>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row>
    <row r="80" spans="1:50" ht="49.5" customHeight="1" x14ac:dyDescent="0.15">
      <c r="A80" s="536" t="s">
        <v>296</v>
      </c>
      <c r="B80" s="537"/>
      <c r="C80" s="537"/>
      <c r="D80" s="537"/>
      <c r="E80" s="537"/>
      <c r="F80" s="537"/>
      <c r="G80" s="537"/>
      <c r="H80" s="537"/>
      <c r="I80" s="537"/>
      <c r="J80" s="537"/>
      <c r="K80" s="537"/>
      <c r="L80" s="537"/>
      <c r="M80" s="537"/>
      <c r="N80" s="537"/>
      <c r="O80" s="537"/>
      <c r="P80" s="537"/>
      <c r="Q80" s="537"/>
      <c r="R80" s="537"/>
    </row>
    <row r="82" spans="1:3" x14ac:dyDescent="0.15">
      <c r="A82" s="344"/>
      <c r="B82" s="354"/>
      <c r="C82" s="354"/>
    </row>
  </sheetData>
  <dataConsolidate/>
  <mergeCells count="209">
    <mergeCell ref="A1:C2"/>
    <mergeCell ref="D1:N1"/>
    <mergeCell ref="O1:Q1"/>
    <mergeCell ref="D2:N2"/>
    <mergeCell ref="O2:Q2"/>
    <mergeCell ref="A3:R4"/>
    <mergeCell ref="A5:D5"/>
    <mergeCell ref="E5:I5"/>
    <mergeCell ref="J5:L5"/>
    <mergeCell ref="M5:Q5"/>
    <mergeCell ref="R5:R7"/>
    <mergeCell ref="A6:A7"/>
    <mergeCell ref="B6:B7"/>
    <mergeCell ref="C6:C7"/>
    <mergeCell ref="D6:D7"/>
    <mergeCell ref="E6:E7"/>
    <mergeCell ref="L6:L7"/>
    <mergeCell ref="M6:M7"/>
    <mergeCell ref="N6:N7"/>
    <mergeCell ref="O6:O7"/>
    <mergeCell ref="P6:P7"/>
    <mergeCell ref="Q6:Q7"/>
    <mergeCell ref="F6:F7"/>
    <mergeCell ref="G6:G7"/>
    <mergeCell ref="H6:H7"/>
    <mergeCell ref="I6:I7"/>
    <mergeCell ref="J6:J7"/>
    <mergeCell ref="K6:K7"/>
    <mergeCell ref="P8:P13"/>
    <mergeCell ref="Q8:Q13"/>
    <mergeCell ref="R8:R13"/>
    <mergeCell ref="A14:A19"/>
    <mergeCell ref="B14:B19"/>
    <mergeCell ref="C14:C19"/>
    <mergeCell ref="D14:D19"/>
    <mergeCell ref="E14:E19"/>
    <mergeCell ref="F14:F19"/>
    <mergeCell ref="G14:G19"/>
    <mergeCell ref="G8:G13"/>
    <mergeCell ref="H8:H13"/>
    <mergeCell ref="I8:I13"/>
    <mergeCell ref="M8:M13"/>
    <mergeCell ref="N8:N13"/>
    <mergeCell ref="O8:O13"/>
    <mergeCell ref="A8:A13"/>
    <mergeCell ref="B8:B13"/>
    <mergeCell ref="C8:C13"/>
    <mergeCell ref="D8:D13"/>
    <mergeCell ref="E8:E13"/>
    <mergeCell ref="F8:F13"/>
    <mergeCell ref="Q14:Q19"/>
    <mergeCell ref="R14:R19"/>
    <mergeCell ref="A20:A25"/>
    <mergeCell ref="B20:B25"/>
    <mergeCell ref="C20:C25"/>
    <mergeCell ref="D20:D25"/>
    <mergeCell ref="E20:E25"/>
    <mergeCell ref="F20:F25"/>
    <mergeCell ref="G20:G25"/>
    <mergeCell ref="H20:H25"/>
    <mergeCell ref="H14:H19"/>
    <mergeCell ref="I14:I19"/>
    <mergeCell ref="M14:M19"/>
    <mergeCell ref="N14:N19"/>
    <mergeCell ref="O14:O19"/>
    <mergeCell ref="P14:P19"/>
    <mergeCell ref="M26:M31"/>
    <mergeCell ref="N26:N31"/>
    <mergeCell ref="O26:O31"/>
    <mergeCell ref="P26:P31"/>
    <mergeCell ref="Q26:Q31"/>
    <mergeCell ref="R26:R31"/>
    <mergeCell ref="R20:R25"/>
    <mergeCell ref="A26:A31"/>
    <mergeCell ref="B26:B31"/>
    <mergeCell ref="C26:C31"/>
    <mergeCell ref="D26:D31"/>
    <mergeCell ref="E26:E31"/>
    <mergeCell ref="F26:F31"/>
    <mergeCell ref="G26:G31"/>
    <mergeCell ref="H26:H31"/>
    <mergeCell ref="I26:I31"/>
    <mergeCell ref="I20:I25"/>
    <mergeCell ref="M20:M25"/>
    <mergeCell ref="N20:N25"/>
    <mergeCell ref="O20:O25"/>
    <mergeCell ref="P20:P25"/>
    <mergeCell ref="Q20:Q25"/>
    <mergeCell ref="A38:A43"/>
    <mergeCell ref="B38:B43"/>
    <mergeCell ref="C38:C43"/>
    <mergeCell ref="D38:D43"/>
    <mergeCell ref="E38:E43"/>
    <mergeCell ref="F38:F43"/>
    <mergeCell ref="G38:G43"/>
    <mergeCell ref="G32:G37"/>
    <mergeCell ref="H32:H37"/>
    <mergeCell ref="A32:A37"/>
    <mergeCell ref="B32:B37"/>
    <mergeCell ref="C32:C37"/>
    <mergeCell ref="D32:D37"/>
    <mergeCell ref="E32:E37"/>
    <mergeCell ref="F32:F37"/>
    <mergeCell ref="H38:H43"/>
    <mergeCell ref="P32:P37"/>
    <mergeCell ref="Q32:Q37"/>
    <mergeCell ref="I38:I43"/>
    <mergeCell ref="M38:M43"/>
    <mergeCell ref="N38:N43"/>
    <mergeCell ref="O38:O43"/>
    <mergeCell ref="P38:P43"/>
    <mergeCell ref="R32:R37"/>
    <mergeCell ref="I32:I37"/>
    <mergeCell ref="M32:M37"/>
    <mergeCell ref="N32:N37"/>
    <mergeCell ref="O32:O37"/>
    <mergeCell ref="Q38:Q43"/>
    <mergeCell ref="R38:R43"/>
    <mergeCell ref="E56:E61"/>
    <mergeCell ref="F56:F61"/>
    <mergeCell ref="Q62:Q67"/>
    <mergeCell ref="R62:R67"/>
    <mergeCell ref="Q50:Q55"/>
    <mergeCell ref="R50:R55"/>
    <mergeCell ref="C44:C49"/>
    <mergeCell ref="D44:D49"/>
    <mergeCell ref="E44:E49"/>
    <mergeCell ref="F44:F49"/>
    <mergeCell ref="G44:G49"/>
    <mergeCell ref="H44:H49"/>
    <mergeCell ref="R44:R49"/>
    <mergeCell ref="I44:I49"/>
    <mergeCell ref="M44:M49"/>
    <mergeCell ref="N44:N49"/>
    <mergeCell ref="O44:O49"/>
    <mergeCell ref="P44:P49"/>
    <mergeCell ref="Q44:Q49"/>
    <mergeCell ref="Q56:Q61"/>
    <mergeCell ref="R56:R61"/>
    <mergeCell ref="A50:A55"/>
    <mergeCell ref="B50:B55"/>
    <mergeCell ref="C50:C55"/>
    <mergeCell ref="D50:D55"/>
    <mergeCell ref="E50:E55"/>
    <mergeCell ref="F50:F55"/>
    <mergeCell ref="G50:G55"/>
    <mergeCell ref="H50:H55"/>
    <mergeCell ref="I50:I55"/>
    <mergeCell ref="A44:A49"/>
    <mergeCell ref="B44:B49"/>
    <mergeCell ref="M50:M55"/>
    <mergeCell ref="N50:N55"/>
    <mergeCell ref="O50:O55"/>
    <mergeCell ref="P50:P55"/>
    <mergeCell ref="F68:F73"/>
    <mergeCell ref="G68:G73"/>
    <mergeCell ref="H68:H73"/>
    <mergeCell ref="H62:H67"/>
    <mergeCell ref="P56:P61"/>
    <mergeCell ref="A62:A67"/>
    <mergeCell ref="B62:B67"/>
    <mergeCell ref="C62:C67"/>
    <mergeCell ref="D62:D67"/>
    <mergeCell ref="E62:E67"/>
    <mergeCell ref="F62:F67"/>
    <mergeCell ref="G62:G67"/>
    <mergeCell ref="G56:G61"/>
    <mergeCell ref="H56:H61"/>
    <mergeCell ref="I56:I61"/>
    <mergeCell ref="M56:M61"/>
    <mergeCell ref="N56:N61"/>
    <mergeCell ref="O56:O61"/>
    <mergeCell ref="A56:A61"/>
    <mergeCell ref="B56:B61"/>
    <mergeCell ref="C56:C61"/>
    <mergeCell ref="D56:D61"/>
    <mergeCell ref="A80:R80"/>
    <mergeCell ref="M74:M79"/>
    <mergeCell ref="N74:N79"/>
    <mergeCell ref="O74:O79"/>
    <mergeCell ref="P74:P79"/>
    <mergeCell ref="Q74:Q79"/>
    <mergeCell ref="R74:R79"/>
    <mergeCell ref="R68:R73"/>
    <mergeCell ref="A74:A79"/>
    <mergeCell ref="B74:B79"/>
    <mergeCell ref="C74:C79"/>
    <mergeCell ref="D74:D79"/>
    <mergeCell ref="E74:E79"/>
    <mergeCell ref="F74:F79"/>
    <mergeCell ref="G74:G79"/>
    <mergeCell ref="H74:H79"/>
    <mergeCell ref="I74:I79"/>
    <mergeCell ref="I68:I73"/>
    <mergeCell ref="M68:M73"/>
    <mergeCell ref="A68:A73"/>
    <mergeCell ref="B68:B73"/>
    <mergeCell ref="C68:C73"/>
    <mergeCell ref="D68:D73"/>
    <mergeCell ref="E68:E73"/>
    <mergeCell ref="N68:N73"/>
    <mergeCell ref="O68:O73"/>
    <mergeCell ref="P68:P73"/>
    <mergeCell ref="Q68:Q73"/>
    <mergeCell ref="I62:I67"/>
    <mergeCell ref="M62:M67"/>
    <mergeCell ref="N62:N67"/>
    <mergeCell ref="O62:O67"/>
    <mergeCell ref="P62:P67"/>
  </mergeCells>
  <conditionalFormatting sqref="E8 E14">
    <cfRule type="cellIs" dxfId="245" priority="242" operator="equal">
      <formula>"Muy Alta"</formula>
    </cfRule>
    <cfRule type="cellIs" dxfId="244" priority="243" operator="equal">
      <formula>"Alta"</formula>
    </cfRule>
    <cfRule type="cellIs" dxfId="243" priority="244" operator="equal">
      <formula>"Media"</formula>
    </cfRule>
    <cfRule type="cellIs" dxfId="242" priority="245" operator="equal">
      <formula>"Baja"</formula>
    </cfRule>
    <cfRule type="cellIs" dxfId="241" priority="246" operator="equal">
      <formula>"Muy Baja"</formula>
    </cfRule>
  </conditionalFormatting>
  <conditionalFormatting sqref="I8">
    <cfRule type="cellIs" dxfId="240" priority="238" operator="equal">
      <formula>"Extremo"</formula>
    </cfRule>
    <cfRule type="cellIs" dxfId="239" priority="239" operator="equal">
      <formula>"Alto"</formula>
    </cfRule>
    <cfRule type="cellIs" dxfId="238" priority="240" operator="equal">
      <formula>"Moderado"</formula>
    </cfRule>
    <cfRule type="cellIs" dxfId="237" priority="241" operator="equal">
      <formula>"Bajo"</formula>
    </cfRule>
  </conditionalFormatting>
  <conditionalFormatting sqref="Q8">
    <cfRule type="cellIs" dxfId="236" priority="234" operator="equal">
      <formula>"Extremo"</formula>
    </cfRule>
    <cfRule type="cellIs" dxfId="235" priority="235" operator="equal">
      <formula>"Alto"</formula>
    </cfRule>
    <cfRule type="cellIs" dxfId="234" priority="236" operator="equal">
      <formula>"Moderado"</formula>
    </cfRule>
    <cfRule type="cellIs" dxfId="233" priority="237" operator="equal">
      <formula>"Bajo"</formula>
    </cfRule>
  </conditionalFormatting>
  <conditionalFormatting sqref="E32">
    <cfRule type="cellIs" dxfId="232" priority="229" operator="equal">
      <formula>"Muy Alta"</formula>
    </cfRule>
    <cfRule type="cellIs" dxfId="231" priority="230" operator="equal">
      <formula>"Alta"</formula>
    </cfRule>
    <cfRule type="cellIs" dxfId="230" priority="231" operator="equal">
      <formula>"Media"</formula>
    </cfRule>
    <cfRule type="cellIs" dxfId="229" priority="232" operator="equal">
      <formula>"Baja"</formula>
    </cfRule>
    <cfRule type="cellIs" dxfId="228" priority="233" operator="equal">
      <formula>"Muy Baja"</formula>
    </cfRule>
  </conditionalFormatting>
  <conditionalFormatting sqref="I14">
    <cfRule type="cellIs" dxfId="227" priority="225" operator="equal">
      <formula>"Extremo"</formula>
    </cfRule>
    <cfRule type="cellIs" dxfId="226" priority="226" operator="equal">
      <formula>"Alto"</formula>
    </cfRule>
    <cfRule type="cellIs" dxfId="225" priority="227" operator="equal">
      <formula>"Moderado"</formula>
    </cfRule>
    <cfRule type="cellIs" dxfId="224" priority="228" operator="equal">
      <formula>"Bajo"</formula>
    </cfRule>
  </conditionalFormatting>
  <conditionalFormatting sqref="I32">
    <cfRule type="cellIs" dxfId="223" priority="221" operator="equal">
      <formula>"Extremo"</formula>
    </cfRule>
    <cfRule type="cellIs" dxfId="222" priority="222" operator="equal">
      <formula>"Alto"</formula>
    </cfRule>
    <cfRule type="cellIs" dxfId="221" priority="223" operator="equal">
      <formula>"Moderado"</formula>
    </cfRule>
    <cfRule type="cellIs" dxfId="220" priority="224" operator="equal">
      <formula>"Bajo"</formula>
    </cfRule>
  </conditionalFormatting>
  <conditionalFormatting sqref="I74">
    <cfRule type="cellIs" dxfId="219" priority="209" operator="equal">
      <formula>"Extremo"</formula>
    </cfRule>
    <cfRule type="cellIs" dxfId="218" priority="210" operator="equal">
      <formula>"Alto"</formula>
    </cfRule>
    <cfRule type="cellIs" dxfId="217" priority="211" operator="equal">
      <formula>"Moderado"</formula>
    </cfRule>
    <cfRule type="cellIs" dxfId="216" priority="212" operator="equal">
      <formula>"Bajo"</formula>
    </cfRule>
  </conditionalFormatting>
  <conditionalFormatting sqref="I50">
    <cfRule type="cellIs" dxfId="215" priority="217" operator="equal">
      <formula>"Extremo"</formula>
    </cfRule>
    <cfRule type="cellIs" dxfId="214" priority="218" operator="equal">
      <formula>"Alto"</formula>
    </cfRule>
    <cfRule type="cellIs" dxfId="213" priority="219" operator="equal">
      <formula>"Moderado"</formula>
    </cfRule>
    <cfRule type="cellIs" dxfId="212" priority="220" operator="equal">
      <formula>"Bajo"</formula>
    </cfRule>
  </conditionalFormatting>
  <conditionalFormatting sqref="I56">
    <cfRule type="cellIs" dxfId="211" priority="213" operator="equal">
      <formula>"Extremo"</formula>
    </cfRule>
    <cfRule type="cellIs" dxfId="210" priority="214" operator="equal">
      <formula>"Alto"</formula>
    </cfRule>
    <cfRule type="cellIs" dxfId="209" priority="215" operator="equal">
      <formula>"Moderado"</formula>
    </cfRule>
    <cfRule type="cellIs" dxfId="208" priority="216" operator="equal">
      <formula>"Bajo"</formula>
    </cfRule>
  </conditionalFormatting>
  <conditionalFormatting sqref="E26">
    <cfRule type="cellIs" dxfId="207" priority="204" operator="equal">
      <formula>"Muy Alta"</formula>
    </cfRule>
    <cfRule type="cellIs" dxfId="206" priority="205" operator="equal">
      <formula>"Alta"</formula>
    </cfRule>
    <cfRule type="cellIs" dxfId="205" priority="206" operator="equal">
      <formula>"Media"</formula>
    </cfRule>
    <cfRule type="cellIs" dxfId="204" priority="207" operator="equal">
      <formula>"Baja"</formula>
    </cfRule>
    <cfRule type="cellIs" dxfId="203" priority="208" operator="equal">
      <formula>"Muy Baja"</formula>
    </cfRule>
  </conditionalFormatting>
  <conditionalFormatting sqref="I26">
    <cfRule type="cellIs" dxfId="202" priority="200" operator="equal">
      <formula>"Extremo"</formula>
    </cfRule>
    <cfRule type="cellIs" dxfId="201" priority="201" operator="equal">
      <formula>"Alto"</formula>
    </cfRule>
    <cfRule type="cellIs" dxfId="200" priority="202" operator="equal">
      <formula>"Moderado"</formula>
    </cfRule>
    <cfRule type="cellIs" dxfId="199" priority="203" operator="equal">
      <formula>"Bajo"</formula>
    </cfRule>
  </conditionalFormatting>
  <conditionalFormatting sqref="E20">
    <cfRule type="cellIs" dxfId="198" priority="195" operator="equal">
      <formula>"Muy Alta"</formula>
    </cfRule>
    <cfRule type="cellIs" dxfId="197" priority="196" operator="equal">
      <formula>"Alta"</formula>
    </cfRule>
    <cfRule type="cellIs" dxfId="196" priority="197" operator="equal">
      <formula>"Media"</formula>
    </cfRule>
    <cfRule type="cellIs" dxfId="195" priority="198" operator="equal">
      <formula>"Baja"</formula>
    </cfRule>
    <cfRule type="cellIs" dxfId="194" priority="199" operator="equal">
      <formula>"Muy Baja"</formula>
    </cfRule>
  </conditionalFormatting>
  <conditionalFormatting sqref="I20">
    <cfRule type="cellIs" dxfId="193" priority="191" operator="equal">
      <formula>"Extremo"</formula>
    </cfRule>
    <cfRule type="cellIs" dxfId="192" priority="192" operator="equal">
      <formula>"Alto"</formula>
    </cfRule>
    <cfRule type="cellIs" dxfId="191" priority="193" operator="equal">
      <formula>"Moderado"</formula>
    </cfRule>
    <cfRule type="cellIs" dxfId="190" priority="194" operator="equal">
      <formula>"Bajo"</formula>
    </cfRule>
  </conditionalFormatting>
  <conditionalFormatting sqref="I44">
    <cfRule type="cellIs" dxfId="189" priority="187" operator="equal">
      <formula>"Extremo"</formula>
    </cfRule>
    <cfRule type="cellIs" dxfId="188" priority="188" operator="equal">
      <formula>"Alto"</formula>
    </cfRule>
    <cfRule type="cellIs" dxfId="187" priority="189" operator="equal">
      <formula>"Moderado"</formula>
    </cfRule>
    <cfRule type="cellIs" dxfId="186" priority="190" operator="equal">
      <formula>"Bajo"</formula>
    </cfRule>
  </conditionalFormatting>
  <conditionalFormatting sqref="I38">
    <cfRule type="cellIs" dxfId="185" priority="183" operator="equal">
      <formula>"Extremo"</formula>
    </cfRule>
    <cfRule type="cellIs" dxfId="184" priority="184" operator="equal">
      <formula>"Alto"</formula>
    </cfRule>
    <cfRule type="cellIs" dxfId="183" priority="185" operator="equal">
      <formula>"Moderado"</formula>
    </cfRule>
    <cfRule type="cellIs" dxfId="182" priority="186" operator="equal">
      <formula>"Bajo"</formula>
    </cfRule>
  </conditionalFormatting>
  <conditionalFormatting sqref="I68">
    <cfRule type="cellIs" dxfId="181" priority="179" operator="equal">
      <formula>"Extremo"</formula>
    </cfRule>
    <cfRule type="cellIs" dxfId="180" priority="180" operator="equal">
      <formula>"Alto"</formula>
    </cfRule>
    <cfRule type="cellIs" dxfId="179" priority="181" operator="equal">
      <formula>"Moderado"</formula>
    </cfRule>
    <cfRule type="cellIs" dxfId="178" priority="182" operator="equal">
      <formula>"Bajo"</formula>
    </cfRule>
  </conditionalFormatting>
  <conditionalFormatting sqref="I62">
    <cfRule type="cellIs" dxfId="177" priority="175" operator="equal">
      <formula>"Extremo"</formula>
    </cfRule>
    <cfRule type="cellIs" dxfId="176" priority="176" operator="equal">
      <formula>"Alto"</formula>
    </cfRule>
    <cfRule type="cellIs" dxfId="175" priority="177" operator="equal">
      <formula>"Moderado"</formula>
    </cfRule>
    <cfRule type="cellIs" dxfId="174" priority="178" operator="equal">
      <formula>"Bajo"</formula>
    </cfRule>
  </conditionalFormatting>
  <conditionalFormatting sqref="E50">
    <cfRule type="cellIs" dxfId="173" priority="170" operator="equal">
      <formula>"Muy Alta"</formula>
    </cfRule>
    <cfRule type="cellIs" dxfId="172" priority="171" operator="equal">
      <formula>"Alta"</formula>
    </cfRule>
    <cfRule type="cellIs" dxfId="171" priority="172" operator="equal">
      <formula>"Media"</formula>
    </cfRule>
    <cfRule type="cellIs" dxfId="170" priority="173" operator="equal">
      <formula>"Baja"</formula>
    </cfRule>
    <cfRule type="cellIs" dxfId="169" priority="174" operator="equal">
      <formula>"Muy Baja"</formula>
    </cfRule>
  </conditionalFormatting>
  <conditionalFormatting sqref="G74">
    <cfRule type="cellIs" dxfId="168" priority="130" operator="equal">
      <formula>"Muy Alta"</formula>
    </cfRule>
    <cfRule type="cellIs" dxfId="167" priority="131" operator="equal">
      <formula>"Alta"</formula>
    </cfRule>
    <cfRule type="cellIs" dxfId="166" priority="132" operator="equal">
      <formula>"Media"</formula>
    </cfRule>
    <cfRule type="cellIs" dxfId="165" priority="133" operator="equal">
      <formula>"Baja"</formula>
    </cfRule>
    <cfRule type="cellIs" dxfId="164" priority="134" operator="equal">
      <formula>"Muy Baja"</formula>
    </cfRule>
  </conditionalFormatting>
  <conditionalFormatting sqref="E38">
    <cfRule type="cellIs" dxfId="163" priority="165" operator="equal">
      <formula>"Muy Alta"</formula>
    </cfRule>
    <cfRule type="cellIs" dxfId="162" priority="166" operator="equal">
      <formula>"Alta"</formula>
    </cfRule>
    <cfRule type="cellIs" dxfId="161" priority="167" operator="equal">
      <formula>"Media"</formula>
    </cfRule>
    <cfRule type="cellIs" dxfId="160" priority="168" operator="equal">
      <formula>"Baja"</formula>
    </cfRule>
    <cfRule type="cellIs" dxfId="159" priority="169" operator="equal">
      <formula>"Muy Baja"</formula>
    </cfRule>
  </conditionalFormatting>
  <conditionalFormatting sqref="E62">
    <cfRule type="cellIs" dxfId="158" priority="160" operator="equal">
      <formula>"Muy Alta"</formula>
    </cfRule>
    <cfRule type="cellIs" dxfId="157" priority="161" operator="equal">
      <formula>"Alta"</formula>
    </cfRule>
    <cfRule type="cellIs" dxfId="156" priority="162" operator="equal">
      <formula>"Media"</formula>
    </cfRule>
    <cfRule type="cellIs" dxfId="155" priority="163" operator="equal">
      <formula>"Baja"</formula>
    </cfRule>
    <cfRule type="cellIs" dxfId="154" priority="164" operator="equal">
      <formula>"Muy Baja"</formula>
    </cfRule>
  </conditionalFormatting>
  <conditionalFormatting sqref="E74">
    <cfRule type="cellIs" dxfId="153" priority="155" operator="equal">
      <formula>"Muy Alta"</formula>
    </cfRule>
    <cfRule type="cellIs" dxfId="152" priority="156" operator="equal">
      <formula>"Alta"</formula>
    </cfRule>
    <cfRule type="cellIs" dxfId="151" priority="157" operator="equal">
      <formula>"Media"</formula>
    </cfRule>
    <cfRule type="cellIs" dxfId="150" priority="158" operator="equal">
      <formula>"Baja"</formula>
    </cfRule>
    <cfRule type="cellIs" dxfId="149" priority="159" operator="equal">
      <formula>"Muy Baja"</formula>
    </cfRule>
  </conditionalFormatting>
  <conditionalFormatting sqref="E44">
    <cfRule type="cellIs" dxfId="148" priority="150" operator="equal">
      <formula>"Muy Alta"</formula>
    </cfRule>
    <cfRule type="cellIs" dxfId="147" priority="151" operator="equal">
      <formula>"Alta"</formula>
    </cfRule>
    <cfRule type="cellIs" dxfId="146" priority="152" operator="equal">
      <formula>"Media"</formula>
    </cfRule>
    <cfRule type="cellIs" dxfId="145" priority="153" operator="equal">
      <formula>"Baja"</formula>
    </cfRule>
    <cfRule type="cellIs" dxfId="144" priority="154" operator="equal">
      <formula>"Muy Baja"</formula>
    </cfRule>
  </conditionalFormatting>
  <conditionalFormatting sqref="E56">
    <cfRule type="cellIs" dxfId="143" priority="145" operator="equal">
      <formula>"Muy Alta"</formula>
    </cfRule>
    <cfRule type="cellIs" dxfId="142" priority="146" operator="equal">
      <formula>"Alta"</formula>
    </cfRule>
    <cfRule type="cellIs" dxfId="141" priority="147" operator="equal">
      <formula>"Media"</formula>
    </cfRule>
    <cfRule type="cellIs" dxfId="140" priority="148" operator="equal">
      <formula>"Baja"</formula>
    </cfRule>
    <cfRule type="cellIs" dxfId="139" priority="149" operator="equal">
      <formula>"Muy Baja"</formula>
    </cfRule>
  </conditionalFormatting>
  <conditionalFormatting sqref="E68">
    <cfRule type="cellIs" dxfId="138" priority="140" operator="equal">
      <formula>"Muy Alta"</formula>
    </cfRule>
    <cfRule type="cellIs" dxfId="137" priority="141" operator="equal">
      <formula>"Alta"</formula>
    </cfRule>
    <cfRule type="cellIs" dxfId="136" priority="142" operator="equal">
      <formula>"Media"</formula>
    </cfRule>
    <cfRule type="cellIs" dxfId="135" priority="143" operator="equal">
      <formula>"Baja"</formula>
    </cfRule>
    <cfRule type="cellIs" dxfId="134" priority="144" operator="equal">
      <formula>"Muy Baja"</formula>
    </cfRule>
  </conditionalFormatting>
  <conditionalFormatting sqref="G8">
    <cfRule type="cellIs" dxfId="133" priority="135" operator="equal">
      <formula>"Muy Alta"</formula>
    </cfRule>
    <cfRule type="cellIs" dxfId="132" priority="136" operator="equal">
      <formula>"Alta"</formula>
    </cfRule>
    <cfRule type="cellIs" dxfId="131" priority="137" operator="equal">
      <formula>"Media"</formula>
    </cfRule>
    <cfRule type="cellIs" dxfId="130" priority="138" operator="equal">
      <formula>"Baja"</formula>
    </cfRule>
    <cfRule type="cellIs" dxfId="129" priority="139" operator="equal">
      <formula>"Muy Baja"</formula>
    </cfRule>
  </conditionalFormatting>
  <conditionalFormatting sqref="Q14">
    <cfRule type="cellIs" dxfId="128" priority="126" operator="equal">
      <formula>"Extremo"</formula>
    </cfRule>
    <cfRule type="cellIs" dxfId="127" priority="127" operator="equal">
      <formula>"Alto"</formula>
    </cfRule>
    <cfRule type="cellIs" dxfId="126" priority="128" operator="equal">
      <formula>"Moderado"</formula>
    </cfRule>
    <cfRule type="cellIs" dxfId="125" priority="129" operator="equal">
      <formula>"Bajo"</formula>
    </cfRule>
  </conditionalFormatting>
  <conditionalFormatting sqref="Q20">
    <cfRule type="cellIs" dxfId="124" priority="122" operator="equal">
      <formula>"Extremo"</formula>
    </cfRule>
    <cfRule type="cellIs" dxfId="123" priority="123" operator="equal">
      <formula>"Alto"</formula>
    </cfRule>
    <cfRule type="cellIs" dxfId="122" priority="124" operator="equal">
      <formula>"Moderado"</formula>
    </cfRule>
    <cfRule type="cellIs" dxfId="121" priority="125" operator="equal">
      <formula>"Bajo"</formula>
    </cfRule>
  </conditionalFormatting>
  <conditionalFormatting sqref="Q26">
    <cfRule type="cellIs" dxfId="120" priority="118" operator="equal">
      <formula>"Extremo"</formula>
    </cfRule>
    <cfRule type="cellIs" dxfId="119" priority="119" operator="equal">
      <formula>"Alto"</formula>
    </cfRule>
    <cfRule type="cellIs" dxfId="118" priority="120" operator="equal">
      <formula>"Moderado"</formula>
    </cfRule>
    <cfRule type="cellIs" dxfId="117" priority="121" operator="equal">
      <formula>"Bajo"</formula>
    </cfRule>
  </conditionalFormatting>
  <conditionalFormatting sqref="Q32">
    <cfRule type="cellIs" dxfId="116" priority="114" operator="equal">
      <formula>"Extremo"</formula>
    </cfRule>
    <cfRule type="cellIs" dxfId="115" priority="115" operator="equal">
      <formula>"Alto"</formula>
    </cfRule>
    <cfRule type="cellIs" dxfId="114" priority="116" operator="equal">
      <formula>"Moderado"</formula>
    </cfRule>
    <cfRule type="cellIs" dxfId="113" priority="117" operator="equal">
      <formula>"Bajo"</formula>
    </cfRule>
  </conditionalFormatting>
  <conditionalFormatting sqref="Q38">
    <cfRule type="cellIs" dxfId="112" priority="110" operator="equal">
      <formula>"Extremo"</formula>
    </cfRule>
    <cfRule type="cellIs" dxfId="111" priority="111" operator="equal">
      <formula>"Alto"</formula>
    </cfRule>
    <cfRule type="cellIs" dxfId="110" priority="112" operator="equal">
      <formula>"Moderado"</formula>
    </cfRule>
    <cfRule type="cellIs" dxfId="109" priority="113" operator="equal">
      <formula>"Bajo"</formula>
    </cfRule>
  </conditionalFormatting>
  <conditionalFormatting sqref="Q44">
    <cfRule type="cellIs" dxfId="108" priority="106" operator="equal">
      <formula>"Extremo"</formula>
    </cfRule>
    <cfRule type="cellIs" dxfId="107" priority="107" operator="equal">
      <formula>"Alto"</formula>
    </cfRule>
    <cfRule type="cellIs" dxfId="106" priority="108" operator="equal">
      <formula>"Moderado"</formula>
    </cfRule>
    <cfRule type="cellIs" dxfId="105" priority="109" operator="equal">
      <formula>"Bajo"</formula>
    </cfRule>
  </conditionalFormatting>
  <conditionalFormatting sqref="Q50">
    <cfRule type="cellIs" dxfId="104" priority="102" operator="equal">
      <formula>"Extremo"</formula>
    </cfRule>
    <cfRule type="cellIs" dxfId="103" priority="103" operator="equal">
      <formula>"Alto"</formula>
    </cfRule>
    <cfRule type="cellIs" dxfId="102" priority="104" operator="equal">
      <formula>"Moderado"</formula>
    </cfRule>
    <cfRule type="cellIs" dxfId="101" priority="105" operator="equal">
      <formula>"Bajo"</formula>
    </cfRule>
  </conditionalFormatting>
  <conditionalFormatting sqref="Q56">
    <cfRule type="cellIs" dxfId="100" priority="98" operator="equal">
      <formula>"Extremo"</formula>
    </cfRule>
    <cfRule type="cellIs" dxfId="99" priority="99" operator="equal">
      <formula>"Alto"</formula>
    </cfRule>
    <cfRule type="cellIs" dxfId="98" priority="100" operator="equal">
      <formula>"Moderado"</formula>
    </cfRule>
    <cfRule type="cellIs" dxfId="97" priority="101" operator="equal">
      <formula>"Bajo"</formula>
    </cfRule>
  </conditionalFormatting>
  <conditionalFormatting sqref="Q62">
    <cfRule type="cellIs" dxfId="96" priority="94" operator="equal">
      <formula>"Extremo"</formula>
    </cfRule>
    <cfRule type="cellIs" dxfId="95" priority="95" operator="equal">
      <formula>"Alto"</formula>
    </cfRule>
    <cfRule type="cellIs" dxfId="94" priority="96" operator="equal">
      <formula>"Moderado"</formula>
    </cfRule>
    <cfRule type="cellIs" dxfId="93" priority="97" operator="equal">
      <formula>"Bajo"</formula>
    </cfRule>
  </conditionalFormatting>
  <conditionalFormatting sqref="M68">
    <cfRule type="cellIs" dxfId="92" priority="89" operator="equal">
      <formula>"Muy Alta"</formula>
    </cfRule>
    <cfRule type="cellIs" dxfId="91" priority="90" operator="equal">
      <formula>"Alta"</formula>
    </cfRule>
    <cfRule type="cellIs" dxfId="90" priority="91" operator="equal">
      <formula>"Media"</formula>
    </cfRule>
    <cfRule type="cellIs" dxfId="89" priority="92" operator="equal">
      <formula>"Baja"</formula>
    </cfRule>
    <cfRule type="cellIs" dxfId="88" priority="93" operator="equal">
      <formula>"Muy Baja"</formula>
    </cfRule>
  </conditionalFormatting>
  <conditionalFormatting sqref="O68">
    <cfRule type="cellIs" dxfId="87" priority="84" operator="equal">
      <formula>"Catastrófico"</formula>
    </cfRule>
    <cfRule type="cellIs" dxfId="86" priority="85" operator="equal">
      <formula>"Mayor"</formula>
    </cfRule>
    <cfRule type="cellIs" dxfId="85" priority="86" operator="equal">
      <formula>"Moderado"</formula>
    </cfRule>
    <cfRule type="cellIs" dxfId="84" priority="87" operator="equal">
      <formula>"Menor"</formula>
    </cfRule>
    <cfRule type="cellIs" dxfId="83" priority="88" operator="equal">
      <formula>"Leve"</formula>
    </cfRule>
  </conditionalFormatting>
  <conditionalFormatting sqref="Q68">
    <cfRule type="cellIs" dxfId="82" priority="80" operator="equal">
      <formula>"Extremo"</formula>
    </cfRule>
    <cfRule type="cellIs" dxfId="81" priority="81" operator="equal">
      <formula>"Alto"</formula>
    </cfRule>
    <cfRule type="cellIs" dxfId="80" priority="82" operator="equal">
      <formula>"Moderado"</formula>
    </cfRule>
    <cfRule type="cellIs" dxfId="79" priority="83" operator="equal">
      <formula>"Bajo"</formula>
    </cfRule>
  </conditionalFormatting>
  <conditionalFormatting sqref="Q74">
    <cfRule type="cellIs" dxfId="78" priority="76" operator="equal">
      <formula>"Extremo"</formula>
    </cfRule>
    <cfRule type="cellIs" dxfId="77" priority="77" operator="equal">
      <formula>"Alto"</formula>
    </cfRule>
    <cfRule type="cellIs" dxfId="76" priority="78" operator="equal">
      <formula>"Moderado"</formula>
    </cfRule>
    <cfRule type="cellIs" dxfId="75" priority="79" operator="equal">
      <formula>"Bajo"</formula>
    </cfRule>
  </conditionalFormatting>
  <conditionalFormatting sqref="M8">
    <cfRule type="cellIs" dxfId="74" priority="71" operator="equal">
      <formula>"Muy Alta"</formula>
    </cfRule>
    <cfRule type="cellIs" dxfId="73" priority="72" operator="equal">
      <formula>"Alta"</formula>
    </cfRule>
    <cfRule type="cellIs" dxfId="72" priority="73" operator="equal">
      <formula>"Media"</formula>
    </cfRule>
    <cfRule type="cellIs" dxfId="71" priority="74" operator="equal">
      <formula>"Baja"</formula>
    </cfRule>
    <cfRule type="cellIs" dxfId="70" priority="75" operator="equal">
      <formula>"Muy Baja"</formula>
    </cfRule>
  </conditionalFormatting>
  <conditionalFormatting sqref="O32">
    <cfRule type="cellIs" dxfId="69" priority="66" operator="equal">
      <formula>"Muy Alta"</formula>
    </cfRule>
    <cfRule type="cellIs" dxfId="68" priority="67" operator="equal">
      <formula>"Alta"</formula>
    </cfRule>
    <cfRule type="cellIs" dxfId="67" priority="68" operator="equal">
      <formula>"Media"</formula>
    </cfRule>
    <cfRule type="cellIs" dxfId="66" priority="69" operator="equal">
      <formula>"Baja"</formula>
    </cfRule>
    <cfRule type="cellIs" dxfId="65" priority="70" operator="equal">
      <formula>"Muy Baja"</formula>
    </cfRule>
  </conditionalFormatting>
  <conditionalFormatting sqref="O74">
    <cfRule type="cellIs" dxfId="64" priority="61" operator="equal">
      <formula>"Muy Alta"</formula>
    </cfRule>
    <cfRule type="cellIs" dxfId="63" priority="62" operator="equal">
      <formula>"Alta"</formula>
    </cfRule>
    <cfRule type="cellIs" dxfId="62" priority="63" operator="equal">
      <formula>"Media"</formula>
    </cfRule>
    <cfRule type="cellIs" dxfId="61" priority="64" operator="equal">
      <formula>"Baja"</formula>
    </cfRule>
    <cfRule type="cellIs" dxfId="60" priority="65" operator="equal">
      <formula>"Muy Baja"</formula>
    </cfRule>
  </conditionalFormatting>
  <conditionalFormatting sqref="M14">
    <cfRule type="cellIs" dxfId="59" priority="56" operator="equal">
      <formula>"Muy Alta"</formula>
    </cfRule>
    <cfRule type="cellIs" dxfId="58" priority="57" operator="equal">
      <formula>"Alta"</formula>
    </cfRule>
    <cfRule type="cellIs" dxfId="57" priority="58" operator="equal">
      <formula>"Media"</formula>
    </cfRule>
    <cfRule type="cellIs" dxfId="56" priority="59" operator="equal">
      <formula>"Baja"</formula>
    </cfRule>
    <cfRule type="cellIs" dxfId="55" priority="60" operator="equal">
      <formula>"Muy Baja"</formula>
    </cfRule>
  </conditionalFormatting>
  <conditionalFormatting sqref="M20">
    <cfRule type="cellIs" dxfId="54" priority="51" operator="equal">
      <formula>"Muy Alta"</formula>
    </cfRule>
    <cfRule type="cellIs" dxfId="53" priority="52" operator="equal">
      <formula>"Alta"</formula>
    </cfRule>
    <cfRule type="cellIs" dxfId="52" priority="53" operator="equal">
      <formula>"Media"</formula>
    </cfRule>
    <cfRule type="cellIs" dxfId="51" priority="54" operator="equal">
      <formula>"Baja"</formula>
    </cfRule>
    <cfRule type="cellIs" dxfId="50" priority="55" operator="equal">
      <formula>"Muy Baja"</formula>
    </cfRule>
  </conditionalFormatting>
  <conditionalFormatting sqref="M26">
    <cfRule type="cellIs" dxfId="49" priority="46" operator="equal">
      <formula>"Muy Alta"</formula>
    </cfRule>
    <cfRule type="cellIs" dxfId="48" priority="47" operator="equal">
      <formula>"Alta"</formula>
    </cfRule>
    <cfRule type="cellIs" dxfId="47" priority="48" operator="equal">
      <formula>"Media"</formula>
    </cfRule>
    <cfRule type="cellIs" dxfId="46" priority="49" operator="equal">
      <formula>"Baja"</formula>
    </cfRule>
    <cfRule type="cellIs" dxfId="45" priority="50" operator="equal">
      <formula>"Muy Baja"</formula>
    </cfRule>
  </conditionalFormatting>
  <conditionalFormatting sqref="M32">
    <cfRule type="cellIs" dxfId="44" priority="41" operator="equal">
      <formula>"Muy Alta"</formula>
    </cfRule>
    <cfRule type="cellIs" dxfId="43" priority="42" operator="equal">
      <formula>"Alta"</formula>
    </cfRule>
    <cfRule type="cellIs" dxfId="42" priority="43" operator="equal">
      <formula>"Media"</formula>
    </cfRule>
    <cfRule type="cellIs" dxfId="41" priority="44" operator="equal">
      <formula>"Baja"</formula>
    </cfRule>
    <cfRule type="cellIs" dxfId="40" priority="45" operator="equal">
      <formula>"Muy Baja"</formula>
    </cfRule>
  </conditionalFormatting>
  <conditionalFormatting sqref="M38">
    <cfRule type="cellIs" dxfId="39" priority="36" operator="equal">
      <formula>"Muy Alta"</formula>
    </cfRule>
    <cfRule type="cellIs" dxfId="38" priority="37" operator="equal">
      <formula>"Alta"</formula>
    </cfRule>
    <cfRule type="cellIs" dxfId="37" priority="38" operator="equal">
      <formula>"Media"</formula>
    </cfRule>
    <cfRule type="cellIs" dxfId="36" priority="39" operator="equal">
      <formula>"Baja"</formula>
    </cfRule>
    <cfRule type="cellIs" dxfId="35" priority="40" operator="equal">
      <formula>"Muy Baja"</formula>
    </cfRule>
  </conditionalFormatting>
  <conditionalFormatting sqref="O38">
    <cfRule type="cellIs" dxfId="34" priority="31" operator="equal">
      <formula>"Muy Alta"</formula>
    </cfRule>
    <cfRule type="cellIs" dxfId="33" priority="32" operator="equal">
      <formula>"Alta"</formula>
    </cfRule>
    <cfRule type="cellIs" dxfId="32" priority="33" operator="equal">
      <formula>"Media"</formula>
    </cfRule>
    <cfRule type="cellIs" dxfId="31" priority="34" operator="equal">
      <formula>"Baja"</formula>
    </cfRule>
    <cfRule type="cellIs" dxfId="30" priority="35" operator="equal">
      <formula>"Muy Baja"</formula>
    </cfRule>
  </conditionalFormatting>
  <conditionalFormatting sqref="M44">
    <cfRule type="cellIs" dxfId="29" priority="26" operator="equal">
      <formula>"Muy Alta"</formula>
    </cfRule>
    <cfRule type="cellIs" dxfId="28" priority="27" operator="equal">
      <formula>"Alta"</formula>
    </cfRule>
    <cfRule type="cellIs" dxfId="27" priority="28" operator="equal">
      <formula>"Media"</formula>
    </cfRule>
    <cfRule type="cellIs" dxfId="26" priority="29" operator="equal">
      <formula>"Baja"</formula>
    </cfRule>
    <cfRule type="cellIs" dxfId="25" priority="30" operator="equal">
      <formula>"Muy Baja"</formula>
    </cfRule>
  </conditionalFormatting>
  <conditionalFormatting sqref="M50">
    <cfRule type="cellIs" dxfId="24" priority="21" operator="equal">
      <formula>"Muy Alta"</formula>
    </cfRule>
    <cfRule type="cellIs" dxfId="23" priority="22" operator="equal">
      <formula>"Alta"</formula>
    </cfRule>
    <cfRule type="cellIs" dxfId="22" priority="23" operator="equal">
      <formula>"Media"</formula>
    </cfRule>
    <cfRule type="cellIs" dxfId="21" priority="24" operator="equal">
      <formula>"Baja"</formula>
    </cfRule>
    <cfRule type="cellIs" dxfId="20" priority="25" operator="equal">
      <formula>"Muy Baja"</formula>
    </cfRule>
  </conditionalFormatting>
  <conditionalFormatting sqref="M56">
    <cfRule type="cellIs" dxfId="19" priority="16" operator="equal">
      <formula>"Muy Alta"</formula>
    </cfRule>
    <cfRule type="cellIs" dxfId="18" priority="17" operator="equal">
      <formula>"Alta"</formula>
    </cfRule>
    <cfRule type="cellIs" dxfId="17" priority="18" operator="equal">
      <formula>"Media"</formula>
    </cfRule>
    <cfRule type="cellIs" dxfId="16" priority="19" operator="equal">
      <formula>"Baja"</formula>
    </cfRule>
    <cfRule type="cellIs" dxfId="15" priority="20" operator="equal">
      <formula>"Muy Baja"</formula>
    </cfRule>
  </conditionalFormatting>
  <conditionalFormatting sqref="M62">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M74">
    <cfRule type="cellIs" dxfId="9" priority="6" operator="equal">
      <formula>"Muy Alta"</formula>
    </cfRule>
    <cfRule type="cellIs" dxfId="8" priority="7" operator="equal">
      <formula>"Alta"</formula>
    </cfRule>
    <cfRule type="cellIs" dxfId="7" priority="8" operator="equal">
      <formula>"Media"</formula>
    </cfRule>
    <cfRule type="cellIs" dxfId="6" priority="9" operator="equal">
      <formula>"Baja"</formula>
    </cfRule>
    <cfRule type="cellIs" dxfId="5" priority="10" operator="equal">
      <formula>"Muy Baja"</formula>
    </cfRule>
  </conditionalFormatting>
  <conditionalFormatting sqref="O20">
    <cfRule type="cellIs" dxfId="4" priority="1" operator="equal">
      <formula>"Muy Alta"</formula>
    </cfRule>
    <cfRule type="cellIs" dxfId="3" priority="2" operator="equal">
      <formula>"Alta"</formula>
    </cfRule>
    <cfRule type="cellIs" dxfId="2" priority="3" operator="equal">
      <formula>"Media"</formula>
    </cfRule>
    <cfRule type="cellIs" dxfId="1" priority="4" operator="equal">
      <formula>"Baja"</formula>
    </cfRule>
    <cfRule type="cellIs" dxfId="0" priority="5" operator="equal">
      <formula>"Muy Baja"</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custom" allowBlank="1" showInputMessage="1" showErrorMessage="1" error="Recuerde que las acciones se generan bajo la medida de mitigar el riesgo" xr:uid="{00000000-0002-0000-0C00-000000000000}">
          <x14:formula1>
            <xm:f>IF(OR(#REF!='/Users/iamarquezr/Library/Containers/com.microsoft.Excel/Data/Documents/C:\Users\USUARIO\Downloads\[Copia de 1. Matriz_mapa_riesgos de CORRUPCIÓN - nuevo.xlsx]Opciones Tratamiento'!#REF!,#REF!='/Users/iamarquezr/Library/Containers/com.microsoft.Excel/Data/Documents/C:\Users\USUARIO\Downloads\[Copia de 1. Matriz_mapa_riesgos de CORRUPCIÓN - nuevo.xlsx]Opciones Tratamiento'!#REF!,#REF!='/Users/iamarquezr/Library/Containers/com.microsoft.Excel/Data/Documents/C:\Users\USUARIO\Downloads\[Copia de 1. Matriz_mapa_riesgos de CORRUPCIÓN - nuevo.xlsx]Opciones Tratamiento'!#REF!),ISBLANK(#REF!),ISTEXT(#REF!))</xm:f>
          </x14:formula1>
          <xm:sqref>S14 S26 S20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49F8502F4AC28408D4F4F39A78E4E33" ma:contentTypeVersion="14" ma:contentTypeDescription="Crear nuevo documento." ma:contentTypeScope="" ma:versionID="da6de8fa917b9011b74dc7ac06d76546">
  <xsd:schema xmlns:xsd="http://www.w3.org/2001/XMLSchema" xmlns:xs="http://www.w3.org/2001/XMLSchema" xmlns:p="http://schemas.microsoft.com/office/2006/metadata/properties" xmlns:ns2="e0ee9e2c-268c-46ef-9389-8b20023ebbcd" xmlns:ns3="7cdffbf9-ebbc-460a-9152-714904f39d80" targetNamespace="http://schemas.microsoft.com/office/2006/metadata/properties" ma:root="true" ma:fieldsID="0d848714445159f9aff387824c417329" ns2:_="" ns3:_="">
    <xsd:import namespace="e0ee9e2c-268c-46ef-9389-8b20023ebbcd"/>
    <xsd:import namespace="7cdffbf9-ebbc-460a-9152-714904f39d8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e9e2c-268c-46ef-9389-8b20023ebbcd"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Etiquetas de imagen" ma:readOnly="false" ma:fieldId="{5cf76f15-5ced-4ddc-b409-7134ff3c332f}" ma:taxonomyMulti="true" ma:sspId="1b0168f3-4b0c-41bb-ac2b-6d301d76348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dffbf9-ebbc-460a-9152-714904f39d8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cb3cb58-6288-4f53-9c1f-96efe5e2fac2}" ma:internalName="TaxCatchAll" ma:showField="CatchAllData" ma:web="7cdffbf9-ebbc-460a-9152-714904f39d8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ee9e2c-268c-46ef-9389-8b20023ebbcd">
      <Terms xmlns="http://schemas.microsoft.com/office/infopath/2007/PartnerControls"/>
    </lcf76f155ced4ddcb4097134ff3c332f>
    <TaxCatchAll xmlns="7cdffbf9-ebbc-460a-9152-714904f39d80" xsi:nil="true"/>
  </documentManagement>
</p:properties>
</file>

<file path=customXml/itemProps1.xml><?xml version="1.0" encoding="utf-8"?>
<ds:datastoreItem xmlns:ds="http://schemas.openxmlformats.org/officeDocument/2006/customXml" ds:itemID="{4B648710-E5FE-4B04-8123-508A1BA37D18}"/>
</file>

<file path=customXml/itemProps2.xml><?xml version="1.0" encoding="utf-8"?>
<ds:datastoreItem xmlns:ds="http://schemas.openxmlformats.org/officeDocument/2006/customXml" ds:itemID="{280C090B-57A4-4D09-B8C6-F71898BF4066}"/>
</file>

<file path=customXml/itemProps3.xml><?xml version="1.0" encoding="utf-8"?>
<ds:datastoreItem xmlns:ds="http://schemas.openxmlformats.org/officeDocument/2006/customXml" ds:itemID="{7F5EFF86-58F1-41CE-BA45-157056816923}"/>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1 INSTRUCTIVO</vt:lpstr>
      <vt:lpstr>2 CONTEXTO E IDENTIFICACIÓN-RG</vt:lpstr>
      <vt:lpstr>2 CONTEXTO E IDENTIFICACIÓN-RF</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Mapa Integrado</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IDENTIFICACIÓN-RF'!Títulos_a_imprimir</vt:lpstr>
      <vt:lpstr>'2 CONTEXTO E IDENTIFICACIÓN-RG'!Títulos_a_imprimir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Ivan Arturo Márquez Rincón</cp:lastModifiedBy>
  <cp:lastPrinted>2021-05-20T21:19:24Z</cp:lastPrinted>
  <dcterms:created xsi:type="dcterms:W3CDTF">2006-09-16T00:00:00Z</dcterms:created>
  <dcterms:modified xsi:type="dcterms:W3CDTF">2023-06-07T15:45:49Z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0x010100A49F8502F4AC28408D4F4F39A78E4E33</vt:lpwstr>
  </property>
</Properties>
</file>