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ESTUDIO TECNICO PLANTA" sheetId="1" r:id="rId1"/>
  </sheets>
  <definedNames>
    <definedName name="_xlnm.Print_Area" localSheetId="0">'ESTUDIO TECNICO PLANTA'!$AU$7:$AX$62</definedName>
  </definedNames>
  <calcPr fullCalcOnLoad="1"/>
</workbook>
</file>

<file path=xl/comments1.xml><?xml version="1.0" encoding="utf-8"?>
<comments xmlns="http://schemas.openxmlformats.org/spreadsheetml/2006/main">
  <authors>
    <author>OFICINA DE SISTEMAS</author>
    <author>Alba Maritza Guzman Sierra</author>
  </authors>
  <commentList>
    <comment ref="A7" authorId="0">
      <text>
        <r>
          <rPr>
            <b/>
            <sz val="10"/>
            <rFont val="Tahoma"/>
            <family val="2"/>
          </rPr>
          <t>SEGÚN DECRETOS DE PLANTA</t>
        </r>
      </text>
    </comment>
    <comment ref="I8" authorId="0">
      <text>
        <r>
          <rPr>
            <b/>
            <sz val="10"/>
            <rFont val="Tahoma"/>
            <family val="2"/>
          </rPr>
          <t>CARRERA ADMINISTRATIVA</t>
        </r>
      </text>
    </comment>
    <comment ref="J8" authorId="0">
      <text>
        <r>
          <rPr>
            <b/>
            <sz val="10"/>
            <rFont val="Tahoma"/>
            <family val="2"/>
          </rPr>
          <t>LIBRE NOMBRAMIENTO Y REMOCION</t>
        </r>
      </text>
    </comment>
    <comment ref="K8" authorId="0">
      <text>
        <r>
          <rPr>
            <b/>
            <sz val="10"/>
            <rFont val="Tahoma"/>
            <family val="2"/>
          </rPr>
          <t>PROVISIONAL</t>
        </r>
      </text>
    </comment>
    <comment ref="L8" authorId="0">
      <text>
        <r>
          <rPr>
            <b/>
            <sz val="8"/>
            <rFont val="Tahoma"/>
            <family val="2"/>
          </rPr>
          <t>MUJER CABEZA DE FAMILIA SIN ALTERNATIVA ECONÓMICA</t>
        </r>
      </text>
    </comment>
    <comment ref="M8" authorId="0">
      <text>
        <r>
          <rPr>
            <b/>
            <sz val="8"/>
            <rFont val="Tahoma"/>
            <family val="2"/>
          </rPr>
          <t>LIMITADO FISICO</t>
        </r>
      </text>
    </comment>
    <comment ref="N8" authorId="0">
      <text>
        <r>
          <rPr>
            <b/>
            <sz val="8"/>
            <rFont val="Tahoma"/>
            <family val="2"/>
          </rPr>
          <t>Próximos a pensión</t>
        </r>
      </text>
    </comment>
    <comment ref="V7" authorId="0">
      <text>
        <r>
          <rPr>
            <b/>
            <sz val="10"/>
            <rFont val="Tahoma"/>
            <family val="2"/>
          </rPr>
          <t>SEGÚN DECRETOS DE PLANTA</t>
        </r>
      </text>
    </comment>
    <comment ref="AC7" authorId="0">
      <text>
        <r>
          <rPr>
            <b/>
            <sz val="10"/>
            <rFont val="Tahoma"/>
            <family val="2"/>
          </rPr>
          <t>SEGÚN DECRETOS DE PLANTA</t>
        </r>
      </text>
    </comment>
    <comment ref="AX7" authorId="0">
      <text>
        <r>
          <rPr>
            <b/>
            <sz val="10"/>
            <rFont val="Tahoma"/>
            <family val="2"/>
          </rPr>
          <t>SEGÚN DECRETOS DE PLANTA</t>
        </r>
      </text>
    </comment>
    <comment ref="AJ7" authorId="0">
      <text>
        <r>
          <rPr>
            <b/>
            <sz val="10"/>
            <rFont val="Tahoma"/>
            <family val="2"/>
          </rPr>
          <t>SEGÚN DECRETOS DE PLANTA</t>
        </r>
      </text>
    </comment>
    <comment ref="AQ7" authorId="0">
      <text>
        <r>
          <rPr>
            <b/>
            <sz val="10"/>
            <rFont val="Tahoma"/>
            <family val="2"/>
          </rPr>
          <t>SEGÚN DECRETOS DE PLANTA</t>
        </r>
      </text>
    </comment>
    <comment ref="BA8" authorId="0">
      <text>
        <r>
          <rPr>
            <b/>
            <sz val="8"/>
            <rFont val="Tahoma"/>
            <family val="2"/>
          </rPr>
          <t>MUJER CABEZA DE FAMILIA SIN ALTERNATIVA ECONÓMICA</t>
        </r>
      </text>
    </comment>
    <comment ref="BB8" authorId="0">
      <text>
        <r>
          <rPr>
            <b/>
            <sz val="8"/>
            <rFont val="Tahoma"/>
            <family val="2"/>
          </rPr>
          <t>LIMITADO FISICO</t>
        </r>
      </text>
    </comment>
    <comment ref="E7" authorId="0">
      <text>
        <r>
          <rPr>
            <b/>
            <sz val="10"/>
            <rFont val="Tahoma"/>
            <family val="2"/>
          </rPr>
          <t>SEGÚN DECRETOS DE PLANTA</t>
        </r>
      </text>
    </comment>
    <comment ref="BC8" authorId="1">
      <text>
        <r>
          <rPr>
            <b/>
            <sz val="9"/>
            <rFont val="Tahoma"/>
            <family val="2"/>
          </rPr>
          <t>PREPENSIONADO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<sst xmlns="http://schemas.openxmlformats.org/spreadsheetml/2006/main" count="278" uniqueCount="85">
  <si>
    <t>TIPO DE ENTIDAD</t>
  </si>
  <si>
    <t>Normas actuales de planta.</t>
  </si>
  <si>
    <t>NIVEL CENTRAL</t>
  </si>
  <si>
    <t>EMPRESA INDUSTRIAL Y COMERCIAL</t>
  </si>
  <si>
    <t>SOCIEDAD DE ECONOMIA MIXTA</t>
  </si>
  <si>
    <t>PLANTA DE PERSONAL ACTUAL</t>
  </si>
  <si>
    <t>VERIFICACION CARGOS POR DECRETO VS SITUACIONES ADMTIVAS</t>
  </si>
  <si>
    <t>SUPRESIONES</t>
  </si>
  <si>
    <t>CREACIONES</t>
  </si>
  <si>
    <t>CARGOS QUE CAMBIAN DE GRADO O DENOMINACIÓN</t>
  </si>
  <si>
    <t>CARGOS QUE PASAN IGUAL</t>
  </si>
  <si>
    <t>PLANTA PROPUESTA</t>
  </si>
  <si>
    <t>DENOMINACION
DE LOS CARGOS</t>
  </si>
  <si>
    <t>CODIGO</t>
  </si>
  <si>
    <t>GRADO</t>
  </si>
  <si>
    <t>No CARGOS
SEGÚN 
DECRETOS</t>
  </si>
  <si>
    <t>ASIGNACION BASICA</t>
  </si>
  <si>
    <t>COSTO TOTAL POR MES</t>
  </si>
  <si>
    <t>SITUACIONES ADMINISTRATIVAS</t>
  </si>
  <si>
    <t>RETEN SOCIAL</t>
  </si>
  <si>
    <t>FUERO SINDICAL</t>
  </si>
  <si>
    <t>No CARGOS SUPRIMIDOS</t>
  </si>
  <si>
    <t>No CARGOS CREADOS</t>
  </si>
  <si>
    <t xml:space="preserve">No 
CARGOS </t>
  </si>
  <si>
    <t>DENOMINACION DE CARGOS</t>
  </si>
  <si>
    <t>CARGOS 
VACANTES</t>
  </si>
  <si>
    <t>C.A.</t>
  </si>
  <si>
    <t>L.N.R</t>
  </si>
  <si>
    <t>Pr.</t>
  </si>
  <si>
    <t>M.C.F</t>
  </si>
  <si>
    <t>L.F</t>
  </si>
  <si>
    <t>P.P</t>
  </si>
  <si>
    <t>NIVEL DIRECTIVO</t>
  </si>
  <si>
    <t>NIVEL ASESOR</t>
  </si>
  <si>
    <t>NIVEL PROFESIONAL</t>
  </si>
  <si>
    <t>NIVEL TECNICO</t>
  </si>
  <si>
    <t>NIVEL ASISTENCIAL</t>
  </si>
  <si>
    <t>TOTALES</t>
  </si>
  <si>
    <t>Total reten</t>
  </si>
  <si>
    <t>TOTAL RETEN SOCIAL</t>
  </si>
  <si>
    <t>Total fuero</t>
  </si>
  <si>
    <t>TOTAL FUERO SINDICAL</t>
  </si>
  <si>
    <t>X</t>
  </si>
  <si>
    <t>Asesor</t>
  </si>
  <si>
    <t>NIVEL EJECUTIVO</t>
  </si>
  <si>
    <t xml:space="preserve"> </t>
  </si>
  <si>
    <t>Profesional Universitario</t>
  </si>
  <si>
    <t>Técnico  Administrativo</t>
  </si>
  <si>
    <t>Auxiliar Administrativo</t>
  </si>
  <si>
    <t>Celador</t>
  </si>
  <si>
    <t>Secretario</t>
  </si>
  <si>
    <t>06</t>
  </si>
  <si>
    <t>04</t>
  </si>
  <si>
    <t>01</t>
  </si>
  <si>
    <t>2044</t>
  </si>
  <si>
    <t>02</t>
  </si>
  <si>
    <t>03</t>
  </si>
  <si>
    <t>08</t>
  </si>
  <si>
    <t>05</t>
  </si>
  <si>
    <t xml:space="preserve">Decreto  </t>
  </si>
  <si>
    <t>07</t>
  </si>
  <si>
    <t>0151</t>
  </si>
  <si>
    <t>0161</t>
  </si>
  <si>
    <t>Pagador</t>
  </si>
  <si>
    <t xml:space="preserve">Secretario </t>
  </si>
  <si>
    <t>09</t>
  </si>
  <si>
    <t>Auxiliar administrativo</t>
  </si>
  <si>
    <t>Conductor mecánico</t>
  </si>
  <si>
    <t>Auxiliar de servicios generales</t>
  </si>
  <si>
    <t>DOCENTES DE EDUCACION DE INSTITUCION SUPERIOR</t>
  </si>
  <si>
    <t>TOTAL ADMINIISTRATIVOS Y DOCENTES</t>
  </si>
  <si>
    <t>0171</t>
  </si>
  <si>
    <t>Tecnico Administrativo</t>
  </si>
  <si>
    <t>Rector de Instituciones Técnica Profesional</t>
  </si>
  <si>
    <t>Secretario General de Instituciones Técnica Profesional</t>
  </si>
  <si>
    <t>Vicerrector de Instituciones Técinca Profesional</t>
  </si>
  <si>
    <t>11</t>
  </si>
  <si>
    <t>1</t>
  </si>
  <si>
    <t>4</t>
  </si>
  <si>
    <t>DOCENTE TIEMPO COMPLETO CATEGORIA ASISTENTE</t>
  </si>
  <si>
    <t>DOCENTE TIEMPO COMPLETO CATEGORIA AUXILIAR</t>
  </si>
  <si>
    <t>DOCENTE MEDIO TIEMPO CATEGORIA ASISTENTE</t>
  </si>
  <si>
    <t xml:space="preserve">DOCENTE  MEDIO TIEMPO CATEGORIA AUXILIAR </t>
  </si>
  <si>
    <t xml:space="preserve">NOMBRE DE LA ENTIDAD: </t>
  </si>
  <si>
    <t>ESTABLECIMIENTO PÚBLICO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</si>
</sst>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_)"/>
    <numFmt numFmtId="195" formatCode="mmmm\ d\,\ yyyy"/>
    <numFmt numFmtId="196" formatCode="d\ &quot;de&quot;\ mmmm\ &quot;de&quot;\ yyyy"/>
    <numFmt numFmtId="197" formatCode="[$C$-240A]#,##0_);\([$C$-240A]#,##0\)"/>
    <numFmt numFmtId="198" formatCode="0.0%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000000"/>
    <numFmt numFmtId="208" formatCode="[$-240A]dddd\,\ dd&quot; de &quot;mmmm&quot; de &quot;yyyy"/>
    <numFmt numFmtId="209" formatCode="[$-240A]hh:mm:ss\ AM/PM"/>
    <numFmt numFmtId="210" formatCode="_-* #,##0_-;\-* #,##0_-;_-* &quot;-&quot;??_-;_-@_-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38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3" fillId="0" borderId="13" xfId="58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5" fillId="35" borderId="0" xfId="0" applyFont="1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200" fontId="4" fillId="0" borderId="28" xfId="49" applyNumberFormat="1" applyFont="1" applyFill="1" applyBorder="1" applyAlignment="1">
      <alignment vertical="center"/>
    </xf>
    <xf numFmtId="200" fontId="4" fillId="0" borderId="27" xfId="49" applyNumberFormat="1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vertical="center"/>
    </xf>
    <xf numFmtId="200" fontId="0" fillId="0" borderId="22" xfId="49" applyNumberForma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200" fontId="0" fillId="0" borderId="10" xfId="49" applyNumberForma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" fontId="0" fillId="0" borderId="34" xfId="0" applyNumberFormat="1" applyFill="1" applyBorder="1" applyAlignment="1">
      <alignment vertical="center"/>
    </xf>
    <xf numFmtId="38" fontId="0" fillId="36" borderId="30" xfId="59" applyFill="1" applyBorder="1" applyAlignment="1">
      <alignment vertical="center"/>
      <protection/>
    </xf>
    <xf numFmtId="49" fontId="0" fillId="0" borderId="35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200" fontId="0" fillId="0" borderId="35" xfId="49" applyNumberForma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200" fontId="0" fillId="0" borderId="28" xfId="49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8" fontId="0" fillId="36" borderId="36" xfId="59" applyFill="1" applyBorder="1" applyAlignment="1">
      <alignment vertical="center"/>
      <protection/>
    </xf>
    <xf numFmtId="38" fontId="0" fillId="36" borderId="30" xfId="59" applyFont="1" applyFill="1" applyBorder="1" applyAlignment="1">
      <alignment vertical="center"/>
      <protection/>
    </xf>
    <xf numFmtId="0" fontId="0" fillId="0" borderId="27" xfId="0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vertical="center"/>
    </xf>
    <xf numFmtId="200" fontId="0" fillId="0" borderId="27" xfId="49" applyNumberFormat="1" applyFill="1" applyBorder="1" applyAlignment="1">
      <alignment vertical="center"/>
    </xf>
    <xf numFmtId="3" fontId="0" fillId="0" borderId="27" xfId="0" applyNumberForma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35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center" vertical="center"/>
    </xf>
    <xf numFmtId="200" fontId="0" fillId="0" borderId="23" xfId="49" applyNumberFormat="1" applyFill="1" applyBorder="1" applyAlignment="1">
      <alignment vertical="center"/>
    </xf>
    <xf numFmtId="200" fontId="0" fillId="0" borderId="24" xfId="49" applyNumberFormat="1" applyFill="1" applyBorder="1" applyAlignment="1">
      <alignment vertical="center"/>
    </xf>
    <xf numFmtId="200" fontId="0" fillId="0" borderId="26" xfId="49" applyNumberFormat="1" applyFill="1" applyBorder="1" applyAlignment="1">
      <alignment vertical="center"/>
    </xf>
    <xf numFmtId="200" fontId="0" fillId="0" borderId="39" xfId="49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200" fontId="0" fillId="0" borderId="43" xfId="49" applyNumberForma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38" fontId="0" fillId="36" borderId="44" xfId="59" applyFont="1" applyFill="1" applyBorder="1" applyAlignment="1">
      <alignment vertical="center"/>
      <protection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0" fillId="0" borderId="22" xfId="49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3" fontId="0" fillId="0" borderId="3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8" fontId="0" fillId="36" borderId="30" xfId="59" applyFont="1" applyFill="1" applyBorder="1" applyAlignment="1">
      <alignment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38" fontId="0" fillId="36" borderId="31" xfId="59" applyFont="1" applyFill="1" applyBorder="1" applyAlignment="1">
      <alignment vertical="center"/>
      <protection/>
    </xf>
    <xf numFmtId="3" fontId="0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8" fontId="0" fillId="0" borderId="30" xfId="59" applyFill="1" applyBorder="1" applyAlignment="1">
      <alignment vertical="center"/>
      <protection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45" xfId="49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37" fontId="13" fillId="36" borderId="28" xfId="0" applyNumberFormat="1" applyFont="1" applyFill="1" applyBorder="1" applyAlignment="1" applyProtection="1">
      <alignment horizontal="right" vertical="center"/>
      <protection/>
    </xf>
    <xf numFmtId="3" fontId="0" fillId="0" borderId="45" xfId="0" applyNumberFormat="1" applyFont="1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0" fillId="36" borderId="33" xfId="59" applyFont="1" applyFill="1" applyBorder="1" applyAlignment="1">
      <alignment vertical="center"/>
      <protection/>
    </xf>
    <xf numFmtId="38" fontId="0" fillId="36" borderId="10" xfId="59" applyFill="1" applyBorder="1" applyAlignment="1">
      <alignment vertical="center"/>
      <protection/>
    </xf>
    <xf numFmtId="49" fontId="0" fillId="0" borderId="10" xfId="49" applyNumberFormat="1" applyFont="1" applyFill="1" applyBorder="1" applyAlignment="1">
      <alignment horizontal="center" vertical="center"/>
    </xf>
    <xf numFmtId="0" fontId="15" fillId="0" borderId="10" xfId="55" applyFont="1" applyFill="1" applyBorder="1" applyAlignment="1" applyProtection="1">
      <alignment horizontal="left"/>
      <protection/>
    </xf>
    <xf numFmtId="0" fontId="15" fillId="0" borderId="10" xfId="56" applyNumberFormat="1" applyFont="1" applyFill="1" applyBorder="1" applyAlignment="1" quotePrefix="1">
      <alignment horizontal="center"/>
      <protection/>
    </xf>
    <xf numFmtId="49" fontId="15" fillId="0" borderId="10" xfId="0" applyNumberFormat="1" applyFont="1" applyBorder="1" applyAlignment="1">
      <alignment horizontal="right"/>
    </xf>
    <xf numFmtId="37" fontId="15" fillId="0" borderId="38" xfId="0" applyNumberFormat="1" applyFont="1" applyBorder="1" applyAlignment="1">
      <alignment/>
    </xf>
    <xf numFmtId="200" fontId="55" fillId="0" borderId="10" xfId="49" applyNumberFormat="1" applyFont="1" applyBorder="1" applyAlignment="1">
      <alignment/>
    </xf>
    <xf numFmtId="37" fontId="15" fillId="0" borderId="47" xfId="0" applyNumberFormat="1" applyFont="1" applyBorder="1" applyAlignment="1">
      <alignment/>
    </xf>
    <xf numFmtId="0" fontId="15" fillId="0" borderId="10" xfId="56" applyNumberFormat="1" applyFont="1" applyFill="1" applyBorder="1" applyAlignment="1" applyProtection="1" quotePrefix="1">
      <alignment horizontal="center"/>
      <protection/>
    </xf>
    <xf numFmtId="49" fontId="15" fillId="0" borderId="35" xfId="0" applyNumberFormat="1" applyFont="1" applyBorder="1" applyAlignment="1">
      <alignment horizontal="right"/>
    </xf>
    <xf numFmtId="38" fontId="0" fillId="36" borderId="10" xfId="59" applyFont="1" applyFill="1" applyBorder="1" applyAlignment="1">
      <alignment vertical="center"/>
      <protection/>
    </xf>
    <xf numFmtId="0" fontId="55" fillId="0" borderId="10" xfId="56" applyNumberFormat="1" applyFont="1" applyFill="1" applyBorder="1" applyAlignment="1">
      <alignment horizontal="center"/>
      <protection/>
    </xf>
    <xf numFmtId="49" fontId="55" fillId="0" borderId="35" xfId="0" applyNumberFormat="1" applyFont="1" applyBorder="1" applyAlignment="1">
      <alignment horizontal="right"/>
    </xf>
    <xf numFmtId="49" fontId="55" fillId="0" borderId="10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/>
    </xf>
    <xf numFmtId="38" fontId="7" fillId="0" borderId="10" xfId="56" applyFont="1" applyFill="1" applyBorder="1" applyAlignment="1">
      <alignment horizontal="left"/>
      <protection/>
    </xf>
    <xf numFmtId="37" fontId="7" fillId="0" borderId="47" xfId="0" applyNumberFormat="1" applyFont="1" applyBorder="1" applyAlignment="1">
      <alignment/>
    </xf>
    <xf numFmtId="194" fontId="15" fillId="38" borderId="10" xfId="57" applyNumberFormat="1" applyFont="1" applyFill="1" applyBorder="1" applyProtection="1">
      <alignment/>
      <protection/>
    </xf>
    <xf numFmtId="38" fontId="7" fillId="0" borderId="22" xfId="56" applyFont="1" applyFill="1" applyBorder="1" applyAlignment="1">
      <alignment horizontal="left"/>
      <protection/>
    </xf>
    <xf numFmtId="0" fontId="55" fillId="0" borderId="22" xfId="56" applyNumberFormat="1" applyFont="1" applyFill="1" applyBorder="1" applyAlignment="1">
      <alignment horizontal="center"/>
      <protection/>
    </xf>
    <xf numFmtId="194" fontId="15" fillId="38" borderId="22" xfId="57" applyNumberFormat="1" applyFont="1" applyFill="1" applyBorder="1" applyProtection="1">
      <alignment/>
      <protection/>
    </xf>
    <xf numFmtId="37" fontId="3" fillId="0" borderId="45" xfId="0" applyNumberFormat="1" applyFont="1" applyFill="1" applyBorder="1" applyAlignment="1">
      <alignment/>
    </xf>
    <xf numFmtId="210" fontId="15" fillId="0" borderId="17" xfId="49" applyNumberFormat="1" applyFont="1" applyFill="1" applyBorder="1" applyAlignment="1" applyProtection="1">
      <alignment/>
      <protection/>
    </xf>
    <xf numFmtId="210" fontId="55" fillId="0" borderId="10" xfId="49" applyNumberFormat="1" applyFont="1" applyBorder="1" applyAlignment="1" applyProtection="1">
      <alignment/>
      <protection/>
    </xf>
    <xf numFmtId="210" fontId="55" fillId="0" borderId="10" xfId="49" applyNumberFormat="1" applyFont="1" applyBorder="1" applyAlignment="1">
      <alignment/>
    </xf>
    <xf numFmtId="0" fontId="56" fillId="0" borderId="35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27" xfId="0" applyFont="1" applyFill="1" applyBorder="1" applyAlignment="1">
      <alignment/>
    </xf>
    <xf numFmtId="0" fontId="55" fillId="0" borderId="35" xfId="56" applyNumberFormat="1" applyFont="1" applyFill="1" applyBorder="1" applyAlignment="1">
      <alignment horizontal="center"/>
      <protection/>
    </xf>
    <xf numFmtId="0" fontId="55" fillId="0" borderId="27" xfId="56" applyNumberFormat="1" applyFont="1" applyFill="1" applyBorder="1" applyAlignment="1">
      <alignment horizontal="center"/>
      <protection/>
    </xf>
    <xf numFmtId="49" fontId="55" fillId="0" borderId="27" xfId="0" applyNumberFormat="1" applyFont="1" applyBorder="1" applyAlignment="1">
      <alignment horizontal="right"/>
    </xf>
    <xf numFmtId="3" fontId="0" fillId="0" borderId="27" xfId="0" applyNumberFormat="1" applyFont="1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200" fontId="55" fillId="0" borderId="35" xfId="49" applyNumberFormat="1" applyFont="1" applyBorder="1" applyAlignment="1">
      <alignment/>
    </xf>
    <xf numFmtId="0" fontId="0" fillId="0" borderId="38" xfId="0" applyNumberFormat="1" applyFill="1" applyBorder="1" applyAlignment="1">
      <alignment horizontal="center" vertical="center"/>
    </xf>
    <xf numFmtId="38" fontId="0" fillId="36" borderId="48" xfId="59" applyFill="1" applyBorder="1" applyAlignment="1">
      <alignment vertical="center"/>
      <protection/>
    </xf>
    <xf numFmtId="38" fontId="0" fillId="36" borderId="29" xfId="59" applyFill="1" applyBorder="1" applyAlignment="1">
      <alignment vertical="center"/>
      <protection/>
    </xf>
    <xf numFmtId="200" fontId="4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49" fontId="15" fillId="0" borderId="10" xfId="57" applyNumberFormat="1" applyFont="1" applyFill="1" applyBorder="1" applyAlignment="1">
      <alignment horizontal="right"/>
      <protection/>
    </xf>
    <xf numFmtId="200" fontId="15" fillId="0" borderId="10" xfId="49" applyNumberFormat="1" applyFont="1" applyFill="1" applyBorder="1" applyAlignment="1">
      <alignment/>
    </xf>
    <xf numFmtId="37" fontId="15" fillId="0" borderId="11" xfId="0" applyNumberFormat="1" applyFont="1" applyFill="1" applyBorder="1" applyAlignment="1">
      <alignment/>
    </xf>
    <xf numFmtId="0" fontId="15" fillId="0" borderId="10" xfId="57" applyFont="1" applyFill="1" applyBorder="1" applyAlignment="1">
      <alignment horizontal="center"/>
      <protection/>
    </xf>
    <xf numFmtId="0" fontId="15" fillId="0" borderId="38" xfId="57" applyFont="1" applyFill="1" applyBorder="1">
      <alignment/>
      <protection/>
    </xf>
    <xf numFmtId="200" fontId="55" fillId="0" borderId="10" xfId="49" applyNumberFormat="1" applyFont="1" applyFill="1" applyBorder="1" applyAlignment="1">
      <alignment/>
    </xf>
    <xf numFmtId="37" fontId="15" fillId="0" borderId="47" xfId="0" applyNumberFormat="1" applyFont="1" applyFill="1" applyBorder="1" applyAlignment="1">
      <alignment/>
    </xf>
    <xf numFmtId="0" fontId="15" fillId="0" borderId="10" xfId="56" applyNumberFormat="1" applyFont="1" applyFill="1" applyBorder="1" applyAlignment="1">
      <alignment horizontal="center"/>
      <protection/>
    </xf>
    <xf numFmtId="37" fontId="15" fillId="0" borderId="38" xfId="0" applyNumberFormat="1" applyFont="1" applyFill="1" applyBorder="1" applyAlignment="1">
      <alignment/>
    </xf>
    <xf numFmtId="200" fontId="15" fillId="0" borderId="38" xfId="49" applyNumberFormat="1" applyFont="1" applyFill="1" applyBorder="1" applyAlignment="1">
      <alignment/>
    </xf>
    <xf numFmtId="210" fontId="55" fillId="0" borderId="10" xfId="49" applyNumberFormat="1" applyFont="1" applyFill="1" applyBorder="1" applyAlignment="1">
      <alignment/>
    </xf>
    <xf numFmtId="194" fontId="15" fillId="0" borderId="10" xfId="57" applyNumberFormat="1" applyFont="1" applyFill="1" applyBorder="1" applyProtection="1">
      <alignment/>
      <protection/>
    </xf>
    <xf numFmtId="37" fontId="55" fillId="0" borderId="10" xfId="57" applyNumberFormat="1" applyFont="1" applyFill="1" applyBorder="1" applyProtection="1">
      <alignment/>
      <protection/>
    </xf>
    <xf numFmtId="194" fontId="15" fillId="0" borderId="38" xfId="57" applyNumberFormat="1" applyFont="1" applyFill="1" applyBorder="1" applyProtection="1">
      <alignment/>
      <protection/>
    </xf>
    <xf numFmtId="0" fontId="0" fillId="0" borderId="49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00" fontId="0" fillId="0" borderId="0" xfId="49" applyNumberFormat="1" applyFill="1" applyBorder="1" applyAlignment="1">
      <alignment vertical="center"/>
    </xf>
    <xf numFmtId="200" fontId="4" fillId="0" borderId="42" xfId="49" applyNumberFormat="1" applyFont="1" applyFill="1" applyBorder="1" applyAlignment="1">
      <alignment vertical="center"/>
    </xf>
    <xf numFmtId="200" fontId="4" fillId="0" borderId="50" xfId="49" applyNumberFormat="1" applyFont="1" applyFill="1" applyBorder="1" applyAlignment="1">
      <alignment vertical="center"/>
    </xf>
    <xf numFmtId="0" fontId="0" fillId="0" borderId="35" xfId="0" applyNumberFormat="1" applyFill="1" applyBorder="1" applyAlignment="1">
      <alignment horizontal="center" vertical="center"/>
    </xf>
    <xf numFmtId="37" fontId="13" fillId="36" borderId="10" xfId="0" applyNumberFormat="1" applyFont="1" applyFill="1" applyBorder="1" applyAlignment="1" applyProtection="1">
      <alignment horizontal="right" vertical="center"/>
      <protection/>
    </xf>
    <xf numFmtId="49" fontId="15" fillId="0" borderId="10" xfId="0" applyNumberFormat="1" applyFont="1" applyBorder="1" applyAlignment="1">
      <alignment/>
    </xf>
    <xf numFmtId="0" fontId="15" fillId="0" borderId="10" xfId="51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194" fontId="7" fillId="38" borderId="10" xfId="57" applyNumberFormat="1" applyFont="1" applyFill="1" applyBorder="1" applyProtection="1">
      <alignment/>
      <protection/>
    </xf>
    <xf numFmtId="49" fontId="15" fillId="0" borderId="10" xfId="0" applyNumberFormat="1" applyFont="1" applyBorder="1" applyAlignment="1">
      <alignment horizontal="left"/>
    </xf>
    <xf numFmtId="49" fontId="15" fillId="0" borderId="35" xfId="0" applyNumberFormat="1" applyFont="1" applyBorder="1" applyAlignment="1">
      <alignment horizontal="left"/>
    </xf>
    <xf numFmtId="49" fontId="15" fillId="0" borderId="10" xfId="57" applyNumberFormat="1" applyFont="1" applyFill="1" applyBorder="1" applyAlignment="1">
      <alignment horizontal="left"/>
      <protection/>
    </xf>
    <xf numFmtId="37" fontId="16" fillId="0" borderId="38" xfId="0" applyNumberFormat="1" applyFont="1" applyBorder="1" applyAlignment="1">
      <alignment/>
    </xf>
    <xf numFmtId="37" fontId="7" fillId="0" borderId="10" xfId="0" applyNumberFormat="1" applyFont="1" applyBorder="1" applyAlignment="1">
      <alignment/>
    </xf>
    <xf numFmtId="194" fontId="7" fillId="38" borderId="35" xfId="57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vertical="center"/>
    </xf>
    <xf numFmtId="49" fontId="0" fillId="0" borderId="52" xfId="49" applyNumberFormat="1" applyFont="1" applyFill="1" applyBorder="1" applyAlignment="1">
      <alignment horizontal="center" vertical="center"/>
    </xf>
    <xf numFmtId="0" fontId="15" fillId="0" borderId="30" xfId="57" applyFont="1" applyFill="1" applyBorder="1">
      <alignment/>
      <protection/>
    </xf>
    <xf numFmtId="200" fontId="15" fillId="0" borderId="24" xfId="49" applyNumberFormat="1" applyFont="1" applyFill="1" applyBorder="1" applyAlignment="1">
      <alignment/>
    </xf>
    <xf numFmtId="0" fontId="15" fillId="0" borderId="25" xfId="56" applyNumberFormat="1" applyFont="1" applyFill="1" applyBorder="1" applyAlignment="1" quotePrefix="1">
      <alignment horizontal="center"/>
      <protection/>
    </xf>
    <xf numFmtId="49" fontId="15" fillId="0" borderId="25" xfId="57" applyNumberFormat="1" applyFont="1" applyFill="1" applyBorder="1" applyAlignment="1">
      <alignment horizontal="right"/>
      <protection/>
    </xf>
    <xf numFmtId="200" fontId="15" fillId="0" borderId="25" xfId="49" applyNumberFormat="1" applyFont="1" applyFill="1" applyBorder="1" applyAlignment="1">
      <alignment/>
    </xf>
    <xf numFmtId="200" fontId="15" fillId="0" borderId="26" xfId="49" applyNumberFormat="1" applyFont="1" applyFill="1" applyBorder="1" applyAlignment="1">
      <alignment/>
    </xf>
    <xf numFmtId="37" fontId="15" fillId="0" borderId="30" xfId="0" applyNumberFormat="1" applyFont="1" applyBorder="1" applyAlignment="1">
      <alignment/>
    </xf>
    <xf numFmtId="210" fontId="55" fillId="0" borderId="24" xfId="49" applyNumberFormat="1" applyFont="1" applyBorder="1" applyAlignment="1">
      <alignment/>
    </xf>
    <xf numFmtId="0" fontId="13" fillId="0" borderId="30" xfId="58" applyFont="1" applyFill="1" applyBorder="1" applyAlignment="1">
      <alignment horizontal="left" vertical="center"/>
      <protection/>
    </xf>
    <xf numFmtId="0" fontId="13" fillId="0" borderId="31" xfId="58" applyFont="1" applyFill="1" applyBorder="1" applyAlignment="1">
      <alignment horizontal="left" vertical="center"/>
      <protection/>
    </xf>
    <xf numFmtId="37" fontId="13" fillId="36" borderId="25" xfId="0" applyNumberFormat="1" applyFont="1" applyFill="1" applyBorder="1" applyAlignment="1" applyProtection="1">
      <alignment horizontal="right" vertical="center"/>
      <protection/>
    </xf>
    <xf numFmtId="0" fontId="0" fillId="0" borderId="31" xfId="0" applyFill="1" applyBorder="1" applyAlignment="1">
      <alignment vertical="center"/>
    </xf>
    <xf numFmtId="200" fontId="0" fillId="0" borderId="25" xfId="49" applyNumberFormat="1" applyFill="1" applyBorder="1" applyAlignment="1">
      <alignment vertical="center"/>
    </xf>
    <xf numFmtId="49" fontId="15" fillId="0" borderId="25" xfId="57" applyNumberFormat="1" applyFont="1" applyFill="1" applyBorder="1" applyAlignment="1">
      <alignment horizontal="left"/>
      <protection/>
    </xf>
    <xf numFmtId="0" fontId="15" fillId="0" borderId="25" xfId="57" applyFont="1" applyFill="1" applyBorder="1">
      <alignment/>
      <protection/>
    </xf>
    <xf numFmtId="210" fontId="55" fillId="0" borderId="25" xfId="49" applyNumberFormat="1" applyFont="1" applyFill="1" applyBorder="1" applyAlignment="1">
      <alignment/>
    </xf>
    <xf numFmtId="49" fontId="0" fillId="0" borderId="34" xfId="49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200" fontId="0" fillId="0" borderId="53" xfId="49" applyNumberFormat="1" applyFill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200" fontId="0" fillId="0" borderId="32" xfId="49" applyNumberFormat="1" applyFill="1" applyBorder="1" applyAlignment="1">
      <alignment vertical="center"/>
    </xf>
    <xf numFmtId="37" fontId="15" fillId="0" borderId="55" xfId="0" applyNumberFormat="1" applyFont="1" applyFill="1" applyBorder="1" applyAlignment="1">
      <alignment/>
    </xf>
    <xf numFmtId="0" fontId="15" fillId="0" borderId="25" xfId="57" applyFont="1" applyFill="1" applyBorder="1" applyAlignment="1">
      <alignment horizontal="center"/>
      <protection/>
    </xf>
    <xf numFmtId="0" fontId="15" fillId="0" borderId="13" xfId="57" applyFont="1" applyFill="1" applyBorder="1">
      <alignment/>
      <protection/>
    </xf>
    <xf numFmtId="200" fontId="55" fillId="0" borderId="25" xfId="49" applyNumberFormat="1" applyFont="1" applyFill="1" applyBorder="1" applyAlignment="1">
      <alignment/>
    </xf>
    <xf numFmtId="0" fontId="0" fillId="0" borderId="33" xfId="0" applyFill="1" applyBorder="1" applyAlignment="1">
      <alignment vertical="center"/>
    </xf>
    <xf numFmtId="49" fontId="0" fillId="0" borderId="34" xfId="0" applyNumberFormat="1" applyFill="1" applyBorder="1" applyAlignment="1">
      <alignment horizontal="center" vertical="center"/>
    </xf>
    <xf numFmtId="200" fontId="0" fillId="0" borderId="34" xfId="49" applyNumberFormat="1" applyFill="1" applyBorder="1" applyAlignment="1">
      <alignment vertical="center"/>
    </xf>
    <xf numFmtId="49" fontId="0" fillId="0" borderId="56" xfId="0" applyNumberFormat="1" applyFill="1" applyBorder="1" applyAlignment="1">
      <alignment horizontal="center" vertical="center"/>
    </xf>
    <xf numFmtId="37" fontId="15" fillId="0" borderId="57" xfId="0" applyNumberFormat="1" applyFont="1" applyFill="1" applyBorder="1" applyAlignment="1">
      <alignment/>
    </xf>
    <xf numFmtId="0" fontId="15" fillId="0" borderId="34" xfId="57" applyFont="1" applyFill="1" applyBorder="1" applyAlignment="1">
      <alignment horizontal="center"/>
      <protection/>
    </xf>
    <xf numFmtId="49" fontId="15" fillId="0" borderId="34" xfId="57" applyNumberFormat="1" applyFont="1" applyFill="1" applyBorder="1" applyAlignment="1">
      <alignment horizontal="left"/>
      <protection/>
    </xf>
    <xf numFmtId="210" fontId="55" fillId="0" borderId="25" xfId="49" applyNumberFormat="1" applyFont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49" fontId="0" fillId="0" borderId="58" xfId="49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3" fontId="0" fillId="0" borderId="58" xfId="0" applyNumberFormat="1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37" fontId="15" fillId="0" borderId="59" xfId="0" applyNumberFormat="1" applyFont="1" applyFill="1" applyBorder="1" applyAlignment="1">
      <alignment/>
    </xf>
    <xf numFmtId="0" fontId="0" fillId="0" borderId="22" xfId="0" applyFill="1" applyBorder="1" applyAlignment="1">
      <alignment vertical="center"/>
    </xf>
    <xf numFmtId="37" fontId="15" fillId="0" borderId="59" xfId="0" applyNumberFormat="1" applyFont="1" applyBorder="1" applyAlignment="1">
      <alignment/>
    </xf>
    <xf numFmtId="0" fontId="0" fillId="0" borderId="58" xfId="0" applyNumberForma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200" fontId="55" fillId="0" borderId="54" xfId="49" applyNumberFormat="1" applyFont="1" applyBorder="1" applyAlignment="1">
      <alignment/>
    </xf>
    <xf numFmtId="37" fontId="15" fillId="0" borderId="44" xfId="0" applyNumberFormat="1" applyFont="1" applyBorder="1" applyAlignment="1">
      <alignment/>
    </xf>
    <xf numFmtId="49" fontId="0" fillId="0" borderId="60" xfId="0" applyNumberFormat="1" applyFill="1" applyBorder="1" applyAlignment="1">
      <alignment horizontal="center" vertical="center"/>
    </xf>
    <xf numFmtId="200" fontId="0" fillId="0" borderId="50" xfId="49" applyNumberFormat="1" applyFill="1" applyBorder="1" applyAlignment="1">
      <alignment vertical="center"/>
    </xf>
    <xf numFmtId="37" fontId="15" fillId="0" borderId="36" xfId="0" applyNumberFormat="1" applyFont="1" applyBorder="1" applyAlignment="1">
      <alignment/>
    </xf>
    <xf numFmtId="0" fontId="55" fillId="0" borderId="58" xfId="56" applyNumberFormat="1" applyFont="1" applyFill="1" applyBorder="1" applyAlignment="1">
      <alignment horizontal="center"/>
      <protection/>
    </xf>
    <xf numFmtId="49" fontId="15" fillId="0" borderId="58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200" fontId="55" fillId="0" borderId="58" xfId="49" applyNumberFormat="1" applyFont="1" applyBorder="1" applyAlignment="1">
      <alignment/>
    </xf>
    <xf numFmtId="210" fontId="55" fillId="0" borderId="43" xfId="49" applyNumberFormat="1" applyFont="1" applyBorder="1" applyAlignment="1">
      <alignment/>
    </xf>
    <xf numFmtId="194" fontId="7" fillId="38" borderId="58" xfId="57" applyNumberFormat="1" applyFont="1" applyFill="1" applyBorder="1" applyProtection="1">
      <alignment/>
      <protection/>
    </xf>
    <xf numFmtId="194" fontId="15" fillId="38" borderId="58" xfId="57" applyNumberFormat="1" applyFont="1" applyFill="1" applyBorder="1" applyProtection="1">
      <alignment/>
      <protection/>
    </xf>
    <xf numFmtId="210" fontId="15" fillId="0" borderId="61" xfId="49" applyNumberFormat="1" applyFont="1" applyFill="1" applyBorder="1" applyAlignment="1" applyProtection="1">
      <alignment/>
      <protection/>
    </xf>
    <xf numFmtId="210" fontId="55" fillId="0" borderId="58" xfId="49" applyNumberFormat="1" applyFont="1" applyBorder="1" applyAlignment="1">
      <alignment/>
    </xf>
    <xf numFmtId="37" fontId="15" fillId="0" borderId="62" xfId="0" applyNumberFormat="1" applyFont="1" applyBorder="1" applyAlignment="1">
      <alignment/>
    </xf>
    <xf numFmtId="37" fontId="15" fillId="0" borderId="63" xfId="0" applyNumberFormat="1" applyFont="1" applyBorder="1" applyAlignment="1">
      <alignment/>
    </xf>
    <xf numFmtId="0" fontId="0" fillId="0" borderId="25" xfId="0" applyNumberFormat="1" applyFont="1" applyFill="1" applyBorder="1" applyAlignment="1">
      <alignment horizontal="center" vertical="center"/>
    </xf>
    <xf numFmtId="0" fontId="15" fillId="0" borderId="58" xfId="56" applyNumberFormat="1" applyFont="1" applyFill="1" applyBorder="1" applyAlignment="1">
      <alignment horizontal="center"/>
      <protection/>
    </xf>
    <xf numFmtId="49" fontId="0" fillId="0" borderId="35" xfId="0" applyNumberFormat="1" applyFont="1" applyFill="1" applyBorder="1" applyAlignment="1">
      <alignment horizontal="center" vertical="center"/>
    </xf>
    <xf numFmtId="38" fontId="0" fillId="36" borderId="40" xfId="59" applyFill="1" applyBorder="1" applyAlignment="1">
      <alignment vertical="center"/>
      <protection/>
    </xf>
    <xf numFmtId="49" fontId="0" fillId="0" borderId="54" xfId="49" applyNumberFormat="1" applyFont="1" applyFill="1" applyBorder="1" applyAlignment="1">
      <alignment horizontal="center" vertical="center"/>
    </xf>
    <xf numFmtId="0" fontId="13" fillId="0" borderId="64" xfId="58" applyFont="1" applyFill="1" applyBorder="1" applyAlignment="1">
      <alignment horizontal="left" vertical="center"/>
      <protection/>
    </xf>
    <xf numFmtId="49" fontId="0" fillId="0" borderId="51" xfId="49" applyNumberFormat="1" applyFont="1" applyFill="1" applyBorder="1" applyAlignment="1">
      <alignment horizontal="center" vertical="center"/>
    </xf>
    <xf numFmtId="3" fontId="0" fillId="0" borderId="64" xfId="0" applyNumberFormat="1" applyFill="1" applyBorder="1" applyAlignment="1">
      <alignment vertical="center"/>
    </xf>
    <xf numFmtId="38" fontId="13" fillId="0" borderId="22" xfId="58" applyNumberFormat="1" applyFont="1" applyFill="1" applyBorder="1" applyAlignment="1">
      <alignment horizontal="left" vertical="center"/>
      <protection/>
    </xf>
    <xf numFmtId="200" fontId="4" fillId="0" borderId="27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3" fontId="0" fillId="0" borderId="54" xfId="0" applyNumberFormat="1" applyFill="1" applyBorder="1" applyAlignment="1">
      <alignment vertical="center"/>
    </xf>
    <xf numFmtId="38" fontId="0" fillId="36" borderId="58" xfId="59" applyFill="1" applyBorder="1" applyAlignment="1">
      <alignment vertical="center"/>
      <protection/>
    </xf>
    <xf numFmtId="38" fontId="0" fillId="36" borderId="25" xfId="59" applyFont="1" applyFill="1" applyBorder="1" applyAlignment="1">
      <alignment vertical="center"/>
      <protection/>
    </xf>
    <xf numFmtId="37" fontId="15" fillId="0" borderId="27" xfId="0" applyNumberFormat="1" applyFont="1" applyBorder="1" applyAlignment="1">
      <alignment/>
    </xf>
    <xf numFmtId="37" fontId="15" fillId="0" borderId="50" xfId="0" applyNumberFormat="1" applyFont="1" applyBorder="1" applyAlignment="1">
      <alignment/>
    </xf>
    <xf numFmtId="37" fontId="15" fillId="0" borderId="41" xfId="0" applyNumberFormat="1" applyFont="1" applyBorder="1" applyAlignment="1">
      <alignment/>
    </xf>
    <xf numFmtId="49" fontId="55" fillId="0" borderId="65" xfId="0" applyNumberFormat="1" applyFont="1" applyBorder="1" applyAlignment="1">
      <alignment horizontal="right"/>
    </xf>
    <xf numFmtId="37" fontId="3" fillId="0" borderId="66" xfId="0" applyNumberFormat="1" applyFont="1" applyFill="1" applyBorder="1" applyAlignment="1">
      <alignment/>
    </xf>
    <xf numFmtId="37" fontId="7" fillId="0" borderId="27" xfId="0" applyNumberFormat="1" applyFont="1" applyFill="1" applyBorder="1" applyAlignment="1">
      <alignment/>
    </xf>
    <xf numFmtId="49" fontId="0" fillId="0" borderId="27" xfId="0" applyNumberFormat="1" applyFill="1" applyBorder="1" applyAlignment="1">
      <alignment horizontal="center" vertical="center"/>
    </xf>
    <xf numFmtId="37" fontId="3" fillId="0" borderId="49" xfId="0" applyNumberFormat="1" applyFont="1" applyFill="1" applyBorder="1" applyAlignment="1">
      <alignment/>
    </xf>
    <xf numFmtId="37" fontId="3" fillId="0" borderId="12" xfId="0" applyNumberFormat="1" applyFont="1" applyFill="1" applyBorder="1" applyAlignment="1">
      <alignment/>
    </xf>
    <xf numFmtId="37" fontId="7" fillId="0" borderId="56" xfId="0" applyNumberFormat="1" applyFont="1" applyFill="1" applyBorder="1" applyAlignment="1">
      <alignment/>
    </xf>
    <xf numFmtId="37" fontId="3" fillId="0" borderId="27" xfId="0" applyNumberFormat="1" applyFont="1" applyFill="1" applyBorder="1" applyAlignment="1">
      <alignment/>
    </xf>
    <xf numFmtId="200" fontId="55" fillId="0" borderId="27" xfId="49" applyNumberFormat="1" applyFont="1" applyBorder="1" applyAlignment="1">
      <alignment/>
    </xf>
    <xf numFmtId="3" fontId="0" fillId="0" borderId="27" xfId="0" applyNumberFormat="1" applyFill="1" applyBorder="1" applyAlignment="1">
      <alignment vertical="center"/>
    </xf>
    <xf numFmtId="38" fontId="0" fillId="36" borderId="40" xfId="59" applyFont="1" applyFill="1" applyBorder="1" applyAlignment="1">
      <alignment vertical="center"/>
      <protection/>
    </xf>
    <xf numFmtId="38" fontId="0" fillId="36" borderId="27" xfId="59" applyFont="1" applyFill="1" applyBorder="1" applyAlignment="1">
      <alignment vertical="center"/>
      <protection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0" fontId="0" fillId="0" borderId="56" xfId="49" applyNumberFormat="1" applyFill="1" applyBorder="1" applyAlignment="1">
      <alignment vertical="center"/>
    </xf>
    <xf numFmtId="200" fontId="0" fillId="0" borderId="27" xfId="0" applyNumberFormat="1" applyFill="1" applyBorder="1" applyAlignment="1">
      <alignment horizontal="center" vertical="center"/>
    </xf>
    <xf numFmtId="38" fontId="0" fillId="36" borderId="27" xfId="59" applyFont="1" applyFill="1" applyBorder="1" applyAlignment="1">
      <alignment vertical="center"/>
      <protection/>
    </xf>
    <xf numFmtId="38" fontId="0" fillId="36" borderId="40" xfId="59" applyFont="1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194" fontId="4" fillId="0" borderId="27" xfId="0" applyNumberFormat="1" applyFont="1" applyFill="1" applyBorder="1" applyAlignment="1">
      <alignment horizontal="right" vertical="center"/>
    </xf>
    <xf numFmtId="200" fontId="4" fillId="0" borderId="27" xfId="49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center" vertical="center"/>
    </xf>
    <xf numFmtId="38" fontId="0" fillId="36" borderId="22" xfId="59" applyFill="1" applyBorder="1" applyAlignment="1">
      <alignment vertical="center"/>
      <protection/>
    </xf>
    <xf numFmtId="0" fontId="15" fillId="0" borderId="22" xfId="56" applyNumberFormat="1" applyFont="1" applyFill="1" applyBorder="1" applyAlignment="1">
      <alignment horizontal="center"/>
      <protection/>
    </xf>
    <xf numFmtId="49" fontId="15" fillId="0" borderId="22" xfId="0" applyNumberFormat="1" applyFont="1" applyBorder="1" applyAlignment="1">
      <alignment/>
    </xf>
    <xf numFmtId="0" fontId="15" fillId="0" borderId="22" xfId="51" applyNumberFormat="1" applyFont="1" applyFill="1" applyBorder="1" applyAlignment="1">
      <alignment horizontal="center"/>
    </xf>
    <xf numFmtId="37" fontId="15" fillId="0" borderId="20" xfId="0" applyNumberFormat="1" applyFont="1" applyBorder="1" applyAlignment="1">
      <alignment/>
    </xf>
    <xf numFmtId="0" fontId="57" fillId="0" borderId="10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/>
    </xf>
    <xf numFmtId="0" fontId="15" fillId="0" borderId="22" xfId="56" applyNumberFormat="1" applyFont="1" applyFill="1" applyBorder="1" applyAlignment="1" quotePrefix="1">
      <alignment horizontal="center"/>
      <protection/>
    </xf>
    <xf numFmtId="0" fontId="13" fillId="0" borderId="57" xfId="58" applyFont="1" applyFill="1" applyBorder="1" applyAlignment="1">
      <alignment horizontal="left" vertical="center"/>
      <protection/>
    </xf>
    <xf numFmtId="37" fontId="13" fillId="36" borderId="34" xfId="0" applyNumberFormat="1" applyFont="1" applyFill="1" applyBorder="1" applyAlignment="1" applyProtection="1">
      <alignment horizontal="right" vertical="center"/>
      <protection/>
    </xf>
    <xf numFmtId="200" fontId="55" fillId="0" borderId="22" xfId="49" applyNumberFormat="1" applyFont="1" applyBorder="1" applyAlignment="1">
      <alignment/>
    </xf>
    <xf numFmtId="0" fontId="15" fillId="0" borderId="31" xfId="57" applyFont="1" applyFill="1" applyBorder="1">
      <alignment/>
      <protection/>
    </xf>
    <xf numFmtId="200" fontId="0" fillId="0" borderId="0" xfId="49" applyNumberFormat="1" applyFont="1" applyFill="1" applyBorder="1" applyAlignment="1">
      <alignment vertical="center"/>
    </xf>
    <xf numFmtId="210" fontId="57" fillId="0" borderId="24" xfId="49" applyNumberFormat="1" applyFont="1" applyBorder="1" applyAlignment="1">
      <alignment/>
    </xf>
    <xf numFmtId="210" fontId="57" fillId="0" borderId="23" xfId="49" applyNumberFormat="1" applyFont="1" applyBorder="1" applyAlignment="1">
      <alignment/>
    </xf>
    <xf numFmtId="200" fontId="0" fillId="0" borderId="24" xfId="49" applyNumberFormat="1" applyFont="1" applyFill="1" applyBorder="1" applyAlignment="1">
      <alignment vertical="center"/>
    </xf>
    <xf numFmtId="210" fontId="57" fillId="0" borderId="67" xfId="49" applyNumberFormat="1" applyFont="1" applyBorder="1" applyAlignment="1">
      <alignment/>
    </xf>
    <xf numFmtId="49" fontId="0" fillId="0" borderId="28" xfId="0" applyNumberFormat="1" applyFont="1" applyFill="1" applyBorder="1" applyAlignment="1">
      <alignment horizontal="center" vertical="center"/>
    </xf>
    <xf numFmtId="194" fontId="15" fillId="38" borderId="17" xfId="57" applyNumberFormat="1" applyFont="1" applyFill="1" applyBorder="1" applyProtection="1">
      <alignment/>
      <protection/>
    </xf>
    <xf numFmtId="200" fontId="0" fillId="0" borderId="0" xfId="0" applyNumberFormat="1" applyFill="1" applyAlignment="1">
      <alignment vertical="center"/>
    </xf>
    <xf numFmtId="0" fontId="15" fillId="0" borderId="38" xfId="57" applyFont="1" applyFill="1" applyBorder="1" applyAlignment="1">
      <alignment horizontal="right"/>
      <protection/>
    </xf>
    <xf numFmtId="37" fontId="15" fillId="0" borderId="38" xfId="0" applyNumberFormat="1" applyFont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5" fillId="0" borderId="13" xfId="57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37" fontId="15" fillId="0" borderId="22" xfId="0" applyNumberFormat="1" applyFont="1" applyBorder="1" applyAlignment="1">
      <alignment/>
    </xf>
    <xf numFmtId="38" fontId="7" fillId="0" borderId="0" xfId="56" applyFont="1" applyFill="1" applyBorder="1" applyAlignment="1">
      <alignment horizontal="left"/>
      <protection/>
    </xf>
    <xf numFmtId="37" fontId="7" fillId="0" borderId="0" xfId="0" applyNumberFormat="1" applyFont="1" applyBorder="1" applyAlignment="1">
      <alignment/>
    </xf>
    <xf numFmtId="200" fontId="55" fillId="0" borderId="58" xfId="49" applyNumberFormat="1" applyFont="1" applyBorder="1" applyAlignment="1">
      <alignment/>
    </xf>
    <xf numFmtId="0" fontId="0" fillId="0" borderId="27" xfId="0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0" fontId="3" fillId="33" borderId="35" xfId="57" applyFont="1" applyFill="1" applyBorder="1" applyAlignment="1">
      <alignment horizontal="center" vertical="center" wrapText="1"/>
      <protection/>
    </xf>
    <xf numFmtId="0" fontId="3" fillId="33" borderId="22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56" xfId="0" applyFont="1" applyFill="1" applyBorder="1" applyAlignment="1">
      <alignment horizontal="center" vertical="center"/>
    </xf>
    <xf numFmtId="3" fontId="3" fillId="33" borderId="54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54" xfId="57" applyFont="1" applyFill="1" applyBorder="1" applyAlignment="1">
      <alignment horizontal="center" vertical="center" wrapText="1"/>
      <protection/>
    </xf>
    <xf numFmtId="0" fontId="3" fillId="34" borderId="22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3" fontId="3" fillId="33" borderId="69" xfId="0" applyNumberFormat="1" applyFont="1" applyFill="1" applyBorder="1" applyAlignment="1">
      <alignment horizontal="center" vertical="center" wrapText="1"/>
    </xf>
    <xf numFmtId="3" fontId="3" fillId="33" borderId="51" xfId="0" applyNumberFormat="1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3" fillId="33" borderId="54" xfId="57" applyFont="1" applyFill="1" applyBorder="1" applyAlignment="1">
      <alignment horizontal="center" vertical="center"/>
      <protection/>
    </xf>
    <xf numFmtId="0" fontId="3" fillId="34" borderId="21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5" xfId="51"/>
    <cellStyle name="Currency" xfId="52"/>
    <cellStyle name="Currency [0]" xfId="53"/>
    <cellStyle name="Neutral" xfId="54"/>
    <cellStyle name="Normal 2" xfId="55"/>
    <cellStyle name="Normal 2 3" xfId="56"/>
    <cellStyle name="Normal_FORMATO" xfId="57"/>
    <cellStyle name="Normal_Hoja1" xfId="58"/>
    <cellStyle name="Normal_otor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192"/>
  <sheetViews>
    <sheetView showGridLines="0" tabSelected="1" zoomScalePageLayoutView="0" workbookViewId="0" topLeftCell="A1">
      <selection activeCell="B15" sqref="B15"/>
    </sheetView>
  </sheetViews>
  <sheetFormatPr defaultColWidth="47.8515625" defaultRowHeight="12.75"/>
  <cols>
    <col min="1" max="1" width="15.7109375" style="10" customWidth="1"/>
    <col min="2" max="2" width="47.8515625" style="10" customWidth="1"/>
    <col min="3" max="3" width="9.57421875" style="10" customWidth="1"/>
    <col min="4" max="4" width="6.8515625" style="10" bestFit="1" customWidth="1"/>
    <col min="5" max="5" width="8.7109375" style="10" customWidth="1"/>
    <col min="6" max="6" width="17.8515625" style="11" customWidth="1"/>
    <col min="7" max="7" width="20.8515625" style="11" customWidth="1"/>
    <col min="8" max="8" width="9.8515625" style="10" hidden="1" customWidth="1"/>
    <col min="9" max="9" width="5.7109375" style="10" hidden="1" customWidth="1"/>
    <col min="10" max="13" width="8.57421875" style="10" hidden="1" customWidth="1"/>
    <col min="14" max="14" width="3.7109375" style="10" hidden="1" customWidth="1"/>
    <col min="15" max="15" width="14.421875" style="10" hidden="1" customWidth="1"/>
    <col min="16" max="16" width="7.421875" style="10" customWidth="1"/>
    <col min="17" max="17" width="11.140625" style="12" customWidth="1"/>
    <col min="18" max="18" width="7.421875" style="12" customWidth="1"/>
    <col min="19" max="19" width="44.57421875" style="10" bestFit="1" customWidth="1"/>
    <col min="20" max="20" width="26.00390625" style="10" bestFit="1" customWidth="1"/>
    <col min="21" max="21" width="6.8515625" style="10" bestFit="1" customWidth="1"/>
    <col min="22" max="22" width="21.7109375" style="10" bestFit="1" customWidth="1"/>
    <col min="23" max="23" width="17.8515625" style="10" bestFit="1" customWidth="1"/>
    <col min="24" max="24" width="20.8515625" style="10" bestFit="1" customWidth="1"/>
    <col min="25" max="25" width="12.140625" style="10" customWidth="1"/>
    <col min="26" max="26" width="37.421875" style="10" bestFit="1" customWidth="1"/>
    <col min="27" max="27" width="7.421875" style="10" bestFit="1" customWidth="1"/>
    <col min="28" max="28" width="6.8515625" style="10" bestFit="1" customWidth="1"/>
    <col min="29" max="29" width="19.140625" style="10" bestFit="1" customWidth="1"/>
    <col min="30" max="30" width="17.8515625" style="10" bestFit="1" customWidth="1"/>
    <col min="31" max="31" width="20.8515625" style="10" bestFit="1" customWidth="1"/>
    <col min="32" max="32" width="13.140625" style="10" customWidth="1"/>
    <col min="33" max="33" width="27.140625" style="10" bestFit="1" customWidth="1"/>
    <col min="34" max="34" width="7.421875" style="10" bestFit="1" customWidth="1"/>
    <col min="35" max="35" width="6.8515625" style="10" bestFit="1" customWidth="1"/>
    <col min="36" max="36" width="9.00390625" style="10" bestFit="1" customWidth="1"/>
    <col min="37" max="37" width="17.8515625" style="10" bestFit="1" customWidth="1"/>
    <col min="38" max="38" width="20.8515625" style="10" bestFit="1" customWidth="1"/>
    <col min="39" max="39" width="14.7109375" style="10" customWidth="1"/>
    <col min="40" max="40" width="42.28125" style="10" customWidth="1"/>
    <col min="41" max="41" width="7.421875" style="10" bestFit="1" customWidth="1"/>
    <col min="42" max="42" width="6.8515625" style="10" bestFit="1" customWidth="1"/>
    <col min="43" max="43" width="8.00390625" style="10" bestFit="1" customWidth="1"/>
    <col min="44" max="44" width="17.8515625" style="10" bestFit="1" customWidth="1"/>
    <col min="45" max="45" width="20.8515625" style="10" bestFit="1" customWidth="1"/>
    <col min="46" max="46" width="11.140625" style="10" customWidth="1"/>
    <col min="47" max="47" width="37.421875" style="10" bestFit="1" customWidth="1"/>
    <col min="48" max="48" width="7.421875" style="10" bestFit="1" customWidth="1"/>
    <col min="49" max="49" width="6.8515625" style="10" bestFit="1" customWidth="1"/>
    <col min="50" max="50" width="8.00390625" style="10" bestFit="1" customWidth="1"/>
    <col min="51" max="51" width="17.8515625" style="10" bestFit="1" customWidth="1"/>
    <col min="52" max="52" width="20.8515625" style="10" bestFit="1" customWidth="1"/>
    <col min="53" max="55" width="12.140625" style="10" customWidth="1"/>
    <col min="56" max="56" width="14.421875" style="10" bestFit="1" customWidth="1"/>
    <col min="57" max="57" width="14.28125" style="10" customWidth="1"/>
    <col min="58" max="58" width="47.8515625" style="14" customWidth="1"/>
    <col min="59" max="16384" width="47.8515625" style="10" customWidth="1"/>
  </cols>
  <sheetData>
    <row r="1" ht="12.75"/>
    <row r="2" spans="1:23" ht="12.75">
      <c r="A2" s="384" t="s">
        <v>83</v>
      </c>
      <c r="B2" s="384"/>
      <c r="C2" s="384"/>
      <c r="D2" s="384"/>
      <c r="E2" s="384"/>
      <c r="F2" s="385"/>
      <c r="G2" s="15" t="s">
        <v>0</v>
      </c>
      <c r="H2" s="16"/>
      <c r="I2" s="16"/>
      <c r="J2" s="16"/>
      <c r="K2" s="16"/>
      <c r="L2" s="16"/>
      <c r="M2" s="16"/>
      <c r="N2" s="16"/>
      <c r="O2" s="16"/>
      <c r="P2" s="17"/>
      <c r="Q2" s="18"/>
      <c r="R2" s="18"/>
      <c r="S2" s="18"/>
      <c r="T2" s="19" t="s">
        <v>1</v>
      </c>
      <c r="U2" s="16"/>
      <c r="V2" s="16"/>
      <c r="W2" s="17"/>
    </row>
    <row r="3" spans="1:23" ht="15.75">
      <c r="A3" s="384"/>
      <c r="B3" s="384"/>
      <c r="C3" s="384"/>
      <c r="D3" s="384"/>
      <c r="E3" s="384"/>
      <c r="F3" s="385"/>
      <c r="G3" s="402" t="s">
        <v>2</v>
      </c>
      <c r="H3" s="403"/>
      <c r="I3" s="22"/>
      <c r="J3" s="407" t="s">
        <v>3</v>
      </c>
      <c r="K3" s="408"/>
      <c r="L3" s="408"/>
      <c r="M3" s="408"/>
      <c r="N3" s="22"/>
      <c r="O3" s="24"/>
      <c r="P3" s="25"/>
      <c r="Q3" s="18"/>
      <c r="R3" s="18"/>
      <c r="S3" s="18"/>
      <c r="T3" s="26" t="s">
        <v>59</v>
      </c>
      <c r="U3" s="18"/>
      <c r="V3" s="18"/>
      <c r="W3" s="25"/>
    </row>
    <row r="4" spans="1:23" ht="15.75">
      <c r="A4" s="386"/>
      <c r="B4" s="386"/>
      <c r="C4" s="386"/>
      <c r="D4" s="386"/>
      <c r="E4" s="386"/>
      <c r="F4" s="387"/>
      <c r="G4" s="372" t="s">
        <v>84</v>
      </c>
      <c r="H4" s="371"/>
      <c r="I4" s="22" t="s">
        <v>42</v>
      </c>
      <c r="J4" s="369" t="s">
        <v>4</v>
      </c>
      <c r="K4" s="370"/>
      <c r="L4" s="370"/>
      <c r="M4" s="28"/>
      <c r="N4" s="22"/>
      <c r="O4" s="27"/>
      <c r="P4" s="28"/>
      <c r="Q4" s="18"/>
      <c r="R4" s="18"/>
      <c r="S4" s="18"/>
      <c r="T4" s="29" t="s">
        <v>59</v>
      </c>
      <c r="U4" s="30"/>
      <c r="V4" s="30"/>
      <c r="W4" s="28"/>
    </row>
    <row r="5" ht="13.5" thickBot="1"/>
    <row r="6" spans="1:56" ht="15.75" customHeight="1" thickBot="1">
      <c r="A6" s="105"/>
      <c r="B6" s="106" t="s">
        <v>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P6" s="416" t="s">
        <v>6</v>
      </c>
      <c r="Q6" s="417"/>
      <c r="R6" s="125"/>
      <c r="S6" s="388" t="s">
        <v>7</v>
      </c>
      <c r="T6" s="389"/>
      <c r="U6" s="389"/>
      <c r="V6" s="389"/>
      <c r="W6" s="389"/>
      <c r="X6" s="390"/>
      <c r="Z6" s="388" t="s">
        <v>8</v>
      </c>
      <c r="AA6" s="389"/>
      <c r="AB6" s="389"/>
      <c r="AC6" s="389"/>
      <c r="AD6" s="389"/>
      <c r="AE6" s="390"/>
      <c r="AG6" s="388" t="s">
        <v>9</v>
      </c>
      <c r="AH6" s="389"/>
      <c r="AI6" s="389"/>
      <c r="AJ6" s="389"/>
      <c r="AK6" s="389"/>
      <c r="AL6" s="390"/>
      <c r="AN6" s="388" t="s">
        <v>10</v>
      </c>
      <c r="AO6" s="389"/>
      <c r="AP6" s="389"/>
      <c r="AQ6" s="389"/>
      <c r="AR6" s="389"/>
      <c r="AS6" s="390"/>
      <c r="AU6" s="397" t="s">
        <v>11</v>
      </c>
      <c r="AV6" s="398"/>
      <c r="AW6" s="398"/>
      <c r="AX6" s="398"/>
      <c r="AY6" s="398"/>
      <c r="AZ6" s="398"/>
      <c r="BA6" s="398"/>
      <c r="BB6" s="398"/>
      <c r="BC6" s="398"/>
      <c r="BD6" s="399"/>
    </row>
    <row r="7" spans="1:58" s="4" customFormat="1" ht="24.75" customHeight="1">
      <c r="A7" s="404" t="s">
        <v>15</v>
      </c>
      <c r="B7" s="405" t="s">
        <v>12</v>
      </c>
      <c r="C7" s="401" t="s">
        <v>13</v>
      </c>
      <c r="D7" s="401" t="s">
        <v>14</v>
      </c>
      <c r="E7" s="379" t="s">
        <v>23</v>
      </c>
      <c r="F7" s="400" t="s">
        <v>16</v>
      </c>
      <c r="G7" s="400" t="s">
        <v>17</v>
      </c>
      <c r="H7" s="409" t="s">
        <v>18</v>
      </c>
      <c r="I7" s="410"/>
      <c r="J7" s="410"/>
      <c r="K7" s="411"/>
      <c r="L7" s="406" t="s">
        <v>19</v>
      </c>
      <c r="M7" s="406"/>
      <c r="N7" s="406"/>
      <c r="O7" s="412" t="s">
        <v>20</v>
      </c>
      <c r="P7" s="418"/>
      <c r="Q7" s="419"/>
      <c r="R7" s="126"/>
      <c r="S7" s="382" t="s">
        <v>12</v>
      </c>
      <c r="T7" s="391" t="s">
        <v>13</v>
      </c>
      <c r="U7" s="391" t="s">
        <v>14</v>
      </c>
      <c r="V7" s="379" t="s">
        <v>21</v>
      </c>
      <c r="W7" s="400" t="s">
        <v>16</v>
      </c>
      <c r="X7" s="380" t="s">
        <v>17</v>
      </c>
      <c r="Z7" s="382" t="s">
        <v>12</v>
      </c>
      <c r="AA7" s="391" t="s">
        <v>13</v>
      </c>
      <c r="AB7" s="391" t="s">
        <v>14</v>
      </c>
      <c r="AC7" s="379" t="s">
        <v>22</v>
      </c>
      <c r="AD7" s="380" t="s">
        <v>16</v>
      </c>
      <c r="AE7" s="380" t="s">
        <v>17</v>
      </c>
      <c r="AG7" s="382" t="s">
        <v>12</v>
      </c>
      <c r="AH7" s="391" t="s">
        <v>13</v>
      </c>
      <c r="AI7" s="391" t="s">
        <v>14</v>
      </c>
      <c r="AJ7" s="379" t="s">
        <v>23</v>
      </c>
      <c r="AK7" s="380" t="s">
        <v>16</v>
      </c>
      <c r="AL7" s="380" t="s">
        <v>17</v>
      </c>
      <c r="AN7" s="382" t="s">
        <v>12</v>
      </c>
      <c r="AO7" s="391" t="s">
        <v>13</v>
      </c>
      <c r="AP7" s="391" t="s">
        <v>14</v>
      </c>
      <c r="AQ7" s="379" t="s">
        <v>23</v>
      </c>
      <c r="AR7" s="380" t="s">
        <v>16</v>
      </c>
      <c r="AS7" s="380" t="s">
        <v>17</v>
      </c>
      <c r="AU7" s="422" t="s">
        <v>24</v>
      </c>
      <c r="AV7" s="401" t="s">
        <v>13</v>
      </c>
      <c r="AW7" s="401" t="s">
        <v>14</v>
      </c>
      <c r="AX7" s="404" t="s">
        <v>23</v>
      </c>
      <c r="AY7" s="400" t="s">
        <v>16</v>
      </c>
      <c r="AZ7" s="400" t="s">
        <v>17</v>
      </c>
      <c r="BA7" s="406" t="s">
        <v>19</v>
      </c>
      <c r="BB7" s="406"/>
      <c r="BC7" s="423"/>
      <c r="BD7" s="414" t="s">
        <v>20</v>
      </c>
      <c r="BF7" s="5"/>
    </row>
    <row r="8" spans="1:58" s="4" customFormat="1" ht="22.5" customHeight="1" thickBot="1">
      <c r="A8" s="379"/>
      <c r="B8" s="383"/>
      <c r="C8" s="391"/>
      <c r="D8" s="391"/>
      <c r="E8" s="379"/>
      <c r="F8" s="381"/>
      <c r="G8" s="381"/>
      <c r="H8" s="2" t="s">
        <v>25</v>
      </c>
      <c r="I8" s="1" t="s">
        <v>26</v>
      </c>
      <c r="J8" s="1" t="s">
        <v>27</v>
      </c>
      <c r="K8" s="1" t="s">
        <v>28</v>
      </c>
      <c r="L8" s="3" t="s">
        <v>29</v>
      </c>
      <c r="M8" s="3" t="s">
        <v>30</v>
      </c>
      <c r="N8" s="3" t="s">
        <v>31</v>
      </c>
      <c r="O8" s="413"/>
      <c r="P8" s="420"/>
      <c r="Q8" s="421"/>
      <c r="R8" s="127"/>
      <c r="S8" s="383"/>
      <c r="T8" s="391"/>
      <c r="U8" s="391"/>
      <c r="V8" s="379"/>
      <c r="W8" s="381"/>
      <c r="X8" s="381"/>
      <c r="Z8" s="383"/>
      <c r="AA8" s="391"/>
      <c r="AB8" s="391"/>
      <c r="AC8" s="379"/>
      <c r="AD8" s="381"/>
      <c r="AE8" s="381"/>
      <c r="AG8" s="383"/>
      <c r="AH8" s="391"/>
      <c r="AI8" s="391"/>
      <c r="AJ8" s="379"/>
      <c r="AK8" s="381"/>
      <c r="AL8" s="381"/>
      <c r="AN8" s="383"/>
      <c r="AO8" s="391"/>
      <c r="AP8" s="391"/>
      <c r="AQ8" s="379"/>
      <c r="AR8" s="381"/>
      <c r="AS8" s="381"/>
      <c r="AU8" s="383"/>
      <c r="AV8" s="391"/>
      <c r="AW8" s="391"/>
      <c r="AX8" s="379"/>
      <c r="AY8" s="381"/>
      <c r="AZ8" s="381"/>
      <c r="BA8" s="3" t="s">
        <v>29</v>
      </c>
      <c r="BB8" s="3" t="s">
        <v>30</v>
      </c>
      <c r="BC8" s="6" t="s">
        <v>31</v>
      </c>
      <c r="BD8" s="415"/>
      <c r="BF8" s="5"/>
    </row>
    <row r="9" spans="2:31" ht="13.5" thickBot="1">
      <c r="B9" s="20"/>
      <c r="P9" s="35"/>
      <c r="Q9" s="36"/>
      <c r="S9" s="23"/>
      <c r="T9" s="23"/>
      <c r="U9" s="23"/>
      <c r="V9" s="23"/>
      <c r="W9" s="11"/>
      <c r="X9" s="23"/>
      <c r="Y9" s="23"/>
      <c r="Z9" s="23"/>
      <c r="AA9" s="23"/>
      <c r="AB9" s="23"/>
      <c r="AC9" s="23"/>
      <c r="AD9" s="23"/>
      <c r="AE9" s="23"/>
    </row>
    <row r="10" spans="1:56" ht="13.5" thickBot="1">
      <c r="A10" s="39"/>
      <c r="B10" s="8" t="s">
        <v>32</v>
      </c>
      <c r="C10" s="82"/>
      <c r="D10" s="82"/>
      <c r="E10" s="82"/>
      <c r="F10" s="42"/>
      <c r="G10" s="42">
        <f>+G11+G12</f>
        <v>4870587</v>
      </c>
      <c r="H10" s="43">
        <f aca="true" t="shared" si="0" ref="H10:O10">SUM(H11:H15)</f>
        <v>0</v>
      </c>
      <c r="I10" s="43">
        <f t="shared" si="0"/>
        <v>0</v>
      </c>
      <c r="J10" s="43">
        <f t="shared" si="0"/>
        <v>1</v>
      </c>
      <c r="K10" s="43">
        <f t="shared" si="0"/>
        <v>0</v>
      </c>
      <c r="L10" s="43">
        <f t="shared" si="0"/>
        <v>0</v>
      </c>
      <c r="M10" s="43">
        <f t="shared" si="0"/>
        <v>0</v>
      </c>
      <c r="N10" s="43">
        <f t="shared" si="0"/>
        <v>0</v>
      </c>
      <c r="O10" s="43">
        <f t="shared" si="0"/>
        <v>0</v>
      </c>
      <c r="P10" s="96"/>
      <c r="Q10" s="44"/>
      <c r="R10" s="228"/>
      <c r="S10" s="277" t="s">
        <v>32</v>
      </c>
      <c r="T10" s="82"/>
      <c r="U10" s="82"/>
      <c r="V10" s="360">
        <f>SUM(V11:V15)</f>
        <v>1</v>
      </c>
      <c r="W10" s="42"/>
      <c r="X10" s="303"/>
      <c r="Z10" s="8" t="s">
        <v>32</v>
      </c>
      <c r="AA10" s="82"/>
      <c r="AB10" s="82"/>
      <c r="AC10" s="360">
        <f>SUM(AC11:AC15)</f>
        <v>2</v>
      </c>
      <c r="AD10" s="46"/>
      <c r="AE10" s="47">
        <f>SUM(AE11:AE15)</f>
        <v>4995160</v>
      </c>
      <c r="AG10" s="116" t="s">
        <v>32</v>
      </c>
      <c r="AH10" s="82"/>
      <c r="AI10" s="117"/>
      <c r="AJ10" s="343">
        <f>SUM(AJ11:AJ15)</f>
        <v>1</v>
      </c>
      <c r="AK10" s="211"/>
      <c r="AL10" s="212">
        <f>SUM(AL11:AL15)</f>
        <v>2875180</v>
      </c>
      <c r="AN10" s="8" t="s">
        <v>32</v>
      </c>
      <c r="AO10" s="82"/>
      <c r="AP10" s="40"/>
      <c r="AQ10" s="39">
        <f>SUM(AQ11:AQ15)</f>
        <v>0</v>
      </c>
      <c r="AR10" s="46"/>
      <c r="AS10" s="47">
        <f>SUM(AS11:AS15)</f>
        <v>0</v>
      </c>
      <c r="AU10" s="8" t="s">
        <v>32</v>
      </c>
      <c r="AV10" s="82"/>
      <c r="AW10" s="40"/>
      <c r="AX10" s="39">
        <f>SUM(AX11:AX15)</f>
        <v>3</v>
      </c>
      <c r="AY10" s="45"/>
      <c r="AZ10" s="47">
        <f>SUM(AZ11:AZ15)</f>
        <v>7870340</v>
      </c>
      <c r="BA10" s="39">
        <f>SUM(BA11:BA16)</f>
        <v>0</v>
      </c>
      <c r="BB10" s="39">
        <f>SUM(BB11:BB16)</f>
        <v>0</v>
      </c>
      <c r="BC10" s="39">
        <f>SUM(BC11:BC15)</f>
        <v>0</v>
      </c>
      <c r="BD10" s="39">
        <f>SUM(BD11:BD15)</f>
        <v>0</v>
      </c>
    </row>
    <row r="11" spans="1:58" ht="19.5" customHeight="1">
      <c r="A11" s="48">
        <v>1</v>
      </c>
      <c r="B11" s="156" t="s">
        <v>73</v>
      </c>
      <c r="C11" s="157" t="s">
        <v>61</v>
      </c>
      <c r="D11" s="158" t="s">
        <v>56</v>
      </c>
      <c r="E11" s="158" t="s">
        <v>77</v>
      </c>
      <c r="F11" s="160">
        <v>2637233</v>
      </c>
      <c r="G11" s="133">
        <f>+F11</f>
        <v>2637233</v>
      </c>
      <c r="H11" s="31"/>
      <c r="I11" s="31"/>
      <c r="J11" s="129" t="s">
        <v>45</v>
      </c>
      <c r="K11" s="31"/>
      <c r="L11" s="31"/>
      <c r="M11" s="31"/>
      <c r="N11" s="31"/>
      <c r="O11" s="32"/>
      <c r="P11" s="97">
        <f>SUM(H11:K11)</f>
        <v>0</v>
      </c>
      <c r="Q11" s="93"/>
      <c r="R11" s="55"/>
      <c r="S11" s="302"/>
      <c r="T11" s="128"/>
      <c r="U11" s="98"/>
      <c r="V11" s="362">
        <v>0</v>
      </c>
      <c r="W11" s="50"/>
      <c r="X11" s="108"/>
      <c r="Z11" s="119"/>
      <c r="AA11" s="52"/>
      <c r="AB11" s="52"/>
      <c r="AC11" s="362"/>
      <c r="AD11" s="51"/>
      <c r="AE11" s="108"/>
      <c r="AG11" s="156" t="s">
        <v>73</v>
      </c>
      <c r="AH11" s="344" t="s">
        <v>61</v>
      </c>
      <c r="AI11" s="215" t="s">
        <v>58</v>
      </c>
      <c r="AJ11" s="159">
        <v>1</v>
      </c>
      <c r="AK11" s="160">
        <v>2875180</v>
      </c>
      <c r="AL11" s="350">
        <f>+AK11*AJ11</f>
        <v>2875180</v>
      </c>
      <c r="AN11" s="112"/>
      <c r="AO11" s="49"/>
      <c r="AP11" s="49"/>
      <c r="AQ11" s="31"/>
      <c r="AR11" s="51"/>
      <c r="AS11" s="108">
        <f>AR11*AQ11</f>
        <v>0</v>
      </c>
      <c r="AU11" s="156" t="s">
        <v>73</v>
      </c>
      <c r="AV11" s="157" t="s">
        <v>61</v>
      </c>
      <c r="AW11" s="219" t="s">
        <v>58</v>
      </c>
      <c r="AX11" s="159">
        <v>1</v>
      </c>
      <c r="AY11" s="160">
        <v>2875180</v>
      </c>
      <c r="AZ11" s="178">
        <f>+AY11*AX11</f>
        <v>2875180</v>
      </c>
      <c r="BA11" s="31"/>
      <c r="BB11" s="31"/>
      <c r="BC11" s="31"/>
      <c r="BD11" s="32"/>
      <c r="BF11" s="54"/>
    </row>
    <row r="12" spans="1:59" ht="18.75" customHeight="1">
      <c r="A12" s="55">
        <v>1</v>
      </c>
      <c r="B12" s="161" t="s">
        <v>74</v>
      </c>
      <c r="C12" s="162" t="s">
        <v>62</v>
      </c>
      <c r="D12" s="163" t="s">
        <v>53</v>
      </c>
      <c r="E12" s="163" t="s">
        <v>77</v>
      </c>
      <c r="F12" s="160">
        <v>2233354</v>
      </c>
      <c r="G12" s="133">
        <f>+F12</f>
        <v>2233354</v>
      </c>
      <c r="H12" s="33"/>
      <c r="I12" s="33"/>
      <c r="J12" s="141">
        <v>1</v>
      </c>
      <c r="K12" s="33"/>
      <c r="L12" s="33"/>
      <c r="M12" s="33"/>
      <c r="N12" s="33"/>
      <c r="O12" s="34"/>
      <c r="P12" s="97">
        <f>SUM(H12:K12)</f>
        <v>1</v>
      </c>
      <c r="Q12" s="93">
        <f>IF(A12="","",IF(A12=P12,"",IF(A12&gt;P12,"Hay más cargos según decreto que de situaciones administrativas","Hay menos cargos según decreto que de situaciones administrativas")))</f>
      </c>
      <c r="R12" s="55">
        <v>1</v>
      </c>
      <c r="S12" s="161" t="s">
        <v>74</v>
      </c>
      <c r="T12" s="162" t="s">
        <v>62</v>
      </c>
      <c r="U12" s="158" t="s">
        <v>53</v>
      </c>
      <c r="V12" s="160">
        <v>1</v>
      </c>
      <c r="W12" s="160">
        <v>2233354</v>
      </c>
      <c r="X12" s="230">
        <f>+W12</f>
        <v>2233354</v>
      </c>
      <c r="Y12" s="187"/>
      <c r="Z12" s="232" t="s">
        <v>75</v>
      </c>
      <c r="AA12" s="157" t="s">
        <v>71</v>
      </c>
      <c r="AB12" s="194" t="s">
        <v>55</v>
      </c>
      <c r="AC12" s="359">
        <v>1</v>
      </c>
      <c r="AD12" s="195">
        <v>2497580</v>
      </c>
      <c r="AE12" s="233">
        <f>+AD12</f>
        <v>2497580</v>
      </c>
      <c r="AG12" s="240"/>
      <c r="AH12" s="155"/>
      <c r="AI12" s="76"/>
      <c r="AJ12" s="60"/>
      <c r="AK12" s="214"/>
      <c r="AL12" s="109"/>
      <c r="AN12" s="113"/>
      <c r="AO12" s="56"/>
      <c r="AP12" s="56"/>
      <c r="AQ12" s="33"/>
      <c r="AR12" s="58"/>
      <c r="AS12" s="109">
        <f>AR12*AQ12</f>
        <v>0</v>
      </c>
      <c r="AU12" s="232" t="s">
        <v>75</v>
      </c>
      <c r="AV12" s="157" t="s">
        <v>71</v>
      </c>
      <c r="AW12" s="220" t="s">
        <v>55</v>
      </c>
      <c r="AX12" s="159">
        <v>1</v>
      </c>
      <c r="AY12" s="195">
        <v>2497580</v>
      </c>
      <c r="AZ12" s="204">
        <f>+AY12*AX12</f>
        <v>2497580</v>
      </c>
      <c r="BA12" s="33"/>
      <c r="BB12" s="33"/>
      <c r="BC12" s="33"/>
      <c r="BD12" s="34"/>
      <c r="BF12" s="54"/>
      <c r="BG12" s="140" t="s">
        <v>45</v>
      </c>
    </row>
    <row r="13" spans="1:59" ht="15" thickBot="1">
      <c r="A13" s="62"/>
      <c r="B13" s="9"/>
      <c r="C13" s="145"/>
      <c r="D13" s="145"/>
      <c r="E13" s="145"/>
      <c r="F13" s="64"/>
      <c r="G13" s="139"/>
      <c r="H13" s="37"/>
      <c r="I13" s="37"/>
      <c r="J13" s="142"/>
      <c r="K13" s="37"/>
      <c r="L13" s="37"/>
      <c r="M13" s="37"/>
      <c r="N13" s="37"/>
      <c r="O13" s="38"/>
      <c r="P13" s="97">
        <f>SUM(H13:K13)</f>
        <v>0</v>
      </c>
      <c r="Q13" s="93">
        <f>IF(A13="","",IF(A13=P13,"",IF(A13&gt;P13,"Hay más cargos según decreto que de situaciones administrativas","Hay menos cargos según decreto que de situaciones administrativas")))</f>
      </c>
      <c r="R13" s="68"/>
      <c r="S13" s="299"/>
      <c r="T13" s="231"/>
      <c r="U13" s="300"/>
      <c r="V13" s="229"/>
      <c r="W13" s="301"/>
      <c r="X13" s="250"/>
      <c r="Y13" s="23"/>
      <c r="Z13" s="348" t="s">
        <v>75</v>
      </c>
      <c r="AA13" s="234" t="s">
        <v>71</v>
      </c>
      <c r="AB13" s="235" t="s">
        <v>55</v>
      </c>
      <c r="AC13" s="363">
        <v>1</v>
      </c>
      <c r="AD13" s="236">
        <v>2497580</v>
      </c>
      <c r="AE13" s="237">
        <f>+AD13</f>
        <v>2497580</v>
      </c>
      <c r="AG13" s="241"/>
      <c r="AH13" s="145"/>
      <c r="AI13" s="123"/>
      <c r="AJ13" s="37"/>
      <c r="AK13" s="242"/>
      <c r="AL13" s="110"/>
      <c r="AN13" s="243"/>
      <c r="AO13" s="63"/>
      <c r="AP13" s="63"/>
      <c r="AQ13" s="37"/>
      <c r="AR13" s="244"/>
      <c r="AS13" s="110">
        <f>AR13*AQ13</f>
        <v>0</v>
      </c>
      <c r="AU13" s="232" t="s">
        <v>75</v>
      </c>
      <c r="AV13" s="234" t="s">
        <v>71</v>
      </c>
      <c r="AW13" s="245" t="s">
        <v>55</v>
      </c>
      <c r="AX13" s="246">
        <v>1</v>
      </c>
      <c r="AY13" s="195">
        <v>2497580</v>
      </c>
      <c r="AZ13" s="247">
        <f>+AY13*AX13</f>
        <v>2497580</v>
      </c>
      <c r="BA13" s="37"/>
      <c r="BB13" s="37"/>
      <c r="BC13" s="37"/>
      <c r="BD13" s="38"/>
      <c r="BF13" s="54"/>
      <c r="BG13" s="143" t="s">
        <v>45</v>
      </c>
    </row>
    <row r="14" spans="1:58" ht="18.75" customHeight="1">
      <c r="A14" s="65"/>
      <c r="B14" s="23"/>
      <c r="C14" s="101"/>
      <c r="D14" s="101"/>
      <c r="E14" s="101"/>
      <c r="F14" s="21"/>
      <c r="G14" s="21"/>
      <c r="H14" s="65"/>
      <c r="I14" s="65"/>
      <c r="J14" s="65"/>
      <c r="K14" s="65"/>
      <c r="L14" s="65"/>
      <c r="M14" s="65"/>
      <c r="N14" s="65"/>
      <c r="O14" s="65"/>
      <c r="P14" s="97"/>
      <c r="Q14" s="93">
        <f>IF(A14="","",IF(A14=P14,"",IF(A14&gt;P14,"Hay más cargos según decreto que de situaciones administrativas","Hay menos cargos según decreto que de situaciones administrativas")))</f>
      </c>
      <c r="R14" s="65"/>
      <c r="S14" s="23"/>
      <c r="T14" s="101"/>
      <c r="U14" s="101"/>
      <c r="V14" s="65"/>
      <c r="W14" s="21"/>
      <c r="X14" s="210"/>
      <c r="Y14" s="23"/>
      <c r="Z14" s="225"/>
      <c r="AA14" s="226"/>
      <c r="AB14" s="226"/>
      <c r="AC14" s="65"/>
      <c r="AD14" s="210"/>
      <c r="AE14" s="349"/>
      <c r="AG14" s="23"/>
      <c r="AH14" s="101"/>
      <c r="AI14" s="209"/>
      <c r="AJ14" s="65"/>
      <c r="AK14" s="210"/>
      <c r="AL14" s="210"/>
      <c r="AN14" s="23"/>
      <c r="AO14" s="209"/>
      <c r="AP14" s="209"/>
      <c r="AQ14" s="65"/>
      <c r="AR14" s="210"/>
      <c r="AS14" s="210">
        <f>AR14*AQ14</f>
        <v>0</v>
      </c>
      <c r="AT14" s="23"/>
      <c r="AU14" s="23"/>
      <c r="AV14" s="101"/>
      <c r="AW14" s="209"/>
      <c r="AX14" s="65"/>
      <c r="AY14" s="210"/>
      <c r="AZ14" s="210"/>
      <c r="BA14" s="65"/>
      <c r="BB14" s="65"/>
      <c r="BC14" s="65"/>
      <c r="BD14" s="65"/>
      <c r="BF14" s="54"/>
    </row>
    <row r="15" spans="1:58" ht="18.75" customHeight="1" thickBot="1">
      <c r="A15" s="65"/>
      <c r="B15" s="23"/>
      <c r="C15" s="101"/>
      <c r="D15" s="101"/>
      <c r="E15" s="101"/>
      <c r="F15" s="21"/>
      <c r="G15" s="21"/>
      <c r="H15" s="65"/>
      <c r="I15" s="65"/>
      <c r="J15" s="65"/>
      <c r="K15" s="65"/>
      <c r="L15" s="65"/>
      <c r="M15" s="65"/>
      <c r="N15" s="65"/>
      <c r="O15" s="65"/>
      <c r="P15" s="97"/>
      <c r="Q15" s="93">
        <f>IF(A15="","",IF(A15=P15,"",IF(A15&gt;P15,"Hay más cargos según decreto que de situaciones administrativas","Hay menos cargos según decreto que de situaciones administrativas")))</f>
      </c>
      <c r="R15" s="65"/>
      <c r="S15" s="23"/>
      <c r="T15" s="101"/>
      <c r="U15" s="101"/>
      <c r="V15" s="65"/>
      <c r="W15" s="21"/>
      <c r="X15" s="210"/>
      <c r="Y15" s="23"/>
      <c r="Z15" s="225"/>
      <c r="AA15" s="226"/>
      <c r="AB15" s="227"/>
      <c r="AC15" s="65"/>
      <c r="AD15" s="210"/>
      <c r="AE15" s="210"/>
      <c r="AG15" s="23"/>
      <c r="AH15" s="101"/>
      <c r="AI15" s="209"/>
      <c r="AJ15" s="65"/>
      <c r="AK15" s="210"/>
      <c r="AL15" s="210"/>
      <c r="AN15" s="23"/>
      <c r="AO15" s="209"/>
      <c r="AP15" s="209"/>
      <c r="AQ15" s="65"/>
      <c r="AR15" s="210"/>
      <c r="AS15" s="210">
        <f>AR15*AQ15</f>
        <v>0</v>
      </c>
      <c r="AT15" s="23"/>
      <c r="AU15" s="23"/>
      <c r="AV15" s="101"/>
      <c r="AW15" s="209"/>
      <c r="AX15" s="65"/>
      <c r="AY15" s="210"/>
      <c r="AZ15" s="210"/>
      <c r="BA15" s="65"/>
      <c r="BB15" s="65"/>
      <c r="BC15" s="65"/>
      <c r="BD15" s="65"/>
      <c r="BF15" s="54"/>
    </row>
    <row r="16" spans="1:58" ht="35.25" customHeight="1" thickBot="1">
      <c r="A16" s="39"/>
      <c r="B16" s="8" t="s">
        <v>33</v>
      </c>
      <c r="C16" s="186"/>
      <c r="D16" s="186"/>
      <c r="E16" s="186"/>
      <c r="F16" s="42"/>
      <c r="G16" s="42"/>
      <c r="H16" s="43">
        <f aca="true" t="shared" si="1" ref="H16:O16">SUM(H17:H20)</f>
        <v>0</v>
      </c>
      <c r="I16" s="43">
        <f t="shared" si="1"/>
        <v>0</v>
      </c>
      <c r="J16" s="43">
        <f>SUM(J17:J18)</f>
        <v>0</v>
      </c>
      <c r="K16" s="43">
        <f t="shared" si="1"/>
        <v>0</v>
      </c>
      <c r="L16" s="43">
        <f t="shared" si="1"/>
        <v>0</v>
      </c>
      <c r="M16" s="43">
        <f t="shared" si="1"/>
        <v>0</v>
      </c>
      <c r="N16" s="43">
        <f t="shared" si="1"/>
        <v>0</v>
      </c>
      <c r="O16" s="43">
        <f t="shared" si="1"/>
        <v>0</v>
      </c>
      <c r="P16" s="97"/>
      <c r="Q16" s="93"/>
      <c r="R16" s="39"/>
      <c r="S16" s="277" t="s">
        <v>33</v>
      </c>
      <c r="T16" s="186"/>
      <c r="U16" s="186"/>
      <c r="V16" s="39"/>
      <c r="W16" s="66"/>
      <c r="X16" s="47"/>
      <c r="Z16" s="277" t="s">
        <v>33</v>
      </c>
      <c r="AA16" s="315"/>
      <c r="AB16" s="315"/>
      <c r="AC16" s="360">
        <f>+AC17</f>
        <v>1</v>
      </c>
      <c r="AD16" s="46"/>
      <c r="AE16" s="47">
        <f>+AE17</f>
        <v>2179619</v>
      </c>
      <c r="AG16" s="277" t="s">
        <v>33</v>
      </c>
      <c r="AH16" s="186"/>
      <c r="AI16" s="315"/>
      <c r="AJ16" s="360">
        <f>SUM(AJ17:AJ18)</f>
        <v>0</v>
      </c>
      <c r="AK16" s="47"/>
      <c r="AL16" s="47">
        <f>SUM(AL17:AL18)</f>
        <v>0</v>
      </c>
      <c r="AN16" s="8" t="s">
        <v>33</v>
      </c>
      <c r="AO16" s="315"/>
      <c r="AP16" s="67"/>
      <c r="AQ16" s="39">
        <f>SUM(AQ17:AQ20)</f>
        <v>0</v>
      </c>
      <c r="AR16" s="46"/>
      <c r="AS16" s="47">
        <f>SUM(AS17:AS18)</f>
        <v>0</v>
      </c>
      <c r="AU16" s="8" t="s">
        <v>33</v>
      </c>
      <c r="AV16" s="186"/>
      <c r="AW16" s="261"/>
      <c r="AX16" s="39">
        <f>SUM(AX17:AX18)</f>
        <v>1</v>
      </c>
      <c r="AY16" s="46"/>
      <c r="AZ16" s="47">
        <f>+AZ17</f>
        <v>2179619</v>
      </c>
      <c r="BA16" s="39">
        <f>SUM(BA17:BA20)</f>
        <v>0</v>
      </c>
      <c r="BB16" s="39">
        <f>SUM(BB17:BB20)</f>
        <v>0</v>
      </c>
      <c r="BC16" s="39">
        <f>SUM(BC17:BC18)</f>
        <v>0</v>
      </c>
      <c r="BD16" s="39">
        <f>SUM(BD17:BD18)</f>
        <v>0</v>
      </c>
      <c r="BF16" s="54"/>
    </row>
    <row r="17" spans="1:58" ht="18.75" customHeight="1" thickBot="1">
      <c r="A17" s="68"/>
      <c r="B17" s="9"/>
      <c r="C17" s="146"/>
      <c r="D17" s="147"/>
      <c r="E17" s="354"/>
      <c r="F17" s="148"/>
      <c r="G17" s="149"/>
      <c r="H17" s="150"/>
      <c r="I17" s="150"/>
      <c r="J17" s="150"/>
      <c r="K17" s="150"/>
      <c r="L17" s="150"/>
      <c r="M17" s="150"/>
      <c r="N17" s="150"/>
      <c r="O17" s="151"/>
      <c r="P17" s="97">
        <f>SUM(H17:K17)</f>
        <v>0</v>
      </c>
      <c r="Q17" s="93">
        <f>IF(A17="","",IF(A17=P17,"",IF(A17&gt;P17,"Hay más cargos según decreto que de situaciones administrativas","Hay menos cargos según decreto que de situaciones administrativas")))</f>
      </c>
      <c r="R17" s="68"/>
      <c r="S17" s="9"/>
      <c r="T17" s="248"/>
      <c r="U17" s="252"/>
      <c r="V17" s="208"/>
      <c r="W17" s="148"/>
      <c r="X17" s="253"/>
      <c r="Z17" s="254" t="s">
        <v>43</v>
      </c>
      <c r="AA17" s="255">
        <v>1020</v>
      </c>
      <c r="AB17" s="235" t="s">
        <v>53</v>
      </c>
      <c r="AC17" s="361">
        <v>1</v>
      </c>
      <c r="AD17" s="257">
        <v>2179619</v>
      </c>
      <c r="AE17" s="237">
        <f>+AD17*AC17</f>
        <v>2179619</v>
      </c>
      <c r="AG17" s="345"/>
      <c r="AH17" s="248"/>
      <c r="AI17" s="130"/>
      <c r="AJ17" s="249"/>
      <c r="AK17" s="346"/>
      <c r="AL17" s="250"/>
      <c r="AN17" s="258"/>
      <c r="AO17" s="259"/>
      <c r="AP17" s="259"/>
      <c r="AQ17" s="249"/>
      <c r="AR17" s="260"/>
      <c r="AS17" s="250">
        <f>AR17*AQ17</f>
        <v>0</v>
      </c>
      <c r="AU17" s="262" t="s">
        <v>43</v>
      </c>
      <c r="AV17" s="263">
        <v>1020</v>
      </c>
      <c r="AW17" s="264" t="s">
        <v>53</v>
      </c>
      <c r="AX17" s="256">
        <v>1</v>
      </c>
      <c r="AY17" s="257">
        <v>2179619</v>
      </c>
      <c r="AZ17" s="265">
        <f>+AY17*AX17</f>
        <v>2179619</v>
      </c>
      <c r="BA17" s="249"/>
      <c r="BB17" s="249"/>
      <c r="BC17" s="249"/>
      <c r="BD17" s="266"/>
      <c r="BF17" s="54"/>
    </row>
    <row r="18" spans="1:58" ht="18.75" customHeight="1" thickBot="1">
      <c r="A18" s="65"/>
      <c r="B18" s="23"/>
      <c r="C18" s="101"/>
      <c r="D18" s="101"/>
      <c r="E18" s="101"/>
      <c r="F18" s="21"/>
      <c r="G18" s="21"/>
      <c r="H18" s="65"/>
      <c r="I18" s="65"/>
      <c r="J18" s="65"/>
      <c r="K18" s="65"/>
      <c r="L18" s="65"/>
      <c r="M18" s="65"/>
      <c r="N18" s="65"/>
      <c r="O18" s="65"/>
      <c r="P18" s="97"/>
      <c r="Q18" s="93"/>
      <c r="R18" s="65"/>
      <c r="S18" s="23"/>
      <c r="T18" s="101"/>
      <c r="U18" s="101"/>
      <c r="V18" s="65"/>
      <c r="W18" s="21"/>
      <c r="X18" s="210"/>
      <c r="Z18" s="225"/>
      <c r="AA18" s="226"/>
      <c r="AB18" s="226"/>
      <c r="AC18" s="65"/>
      <c r="AD18" s="210"/>
      <c r="AE18" s="210"/>
      <c r="AG18" s="23"/>
      <c r="AH18" s="101"/>
      <c r="AI18" s="209"/>
      <c r="AJ18" s="65"/>
      <c r="AK18" s="210"/>
      <c r="AL18" s="210">
        <f>AK18*AJ18</f>
        <v>0</v>
      </c>
      <c r="AN18" s="23"/>
      <c r="AO18" s="209"/>
      <c r="AP18" s="209"/>
      <c r="AQ18" s="65"/>
      <c r="AR18" s="210"/>
      <c r="AS18" s="210">
        <f>AR18*AQ18</f>
        <v>0</v>
      </c>
      <c r="AU18" s="23"/>
      <c r="AV18" s="101"/>
      <c r="AW18" s="209"/>
      <c r="AX18" s="65"/>
      <c r="AY18" s="210"/>
      <c r="AZ18" s="210">
        <f>AY18*AX18</f>
        <v>0</v>
      </c>
      <c r="BA18" s="65"/>
      <c r="BB18" s="65"/>
      <c r="BC18" s="65"/>
      <c r="BD18" s="65"/>
      <c r="BF18" s="54"/>
    </row>
    <row r="19" spans="1:58" ht="35.25" customHeight="1" thickBot="1">
      <c r="A19" s="39"/>
      <c r="B19" s="8" t="s">
        <v>44</v>
      </c>
      <c r="C19" s="102"/>
      <c r="D19" s="102"/>
      <c r="E19" s="102"/>
      <c r="F19" s="41"/>
      <c r="G19" s="42"/>
      <c r="H19" s="43">
        <f aca="true" t="shared" si="2" ref="H19:O19">SUM(H20:H21)</f>
        <v>0</v>
      </c>
      <c r="I19" s="43">
        <f t="shared" si="2"/>
        <v>0</v>
      </c>
      <c r="J19" s="43">
        <f t="shared" si="2"/>
        <v>0</v>
      </c>
      <c r="K19" s="43">
        <f t="shared" si="2"/>
        <v>0</v>
      </c>
      <c r="L19" s="43">
        <f t="shared" si="2"/>
        <v>0</v>
      </c>
      <c r="M19" s="43">
        <f t="shared" si="2"/>
        <v>0</v>
      </c>
      <c r="N19" s="43">
        <f t="shared" si="2"/>
        <v>0</v>
      </c>
      <c r="O19" s="43">
        <f t="shared" si="2"/>
        <v>0</v>
      </c>
      <c r="P19" s="97"/>
      <c r="Q19" s="93"/>
      <c r="R19" s="39"/>
      <c r="S19" s="277" t="s">
        <v>44</v>
      </c>
      <c r="T19" s="186"/>
      <c r="U19" s="186"/>
      <c r="V19" s="39"/>
      <c r="W19" s="41"/>
      <c r="X19" s="47"/>
      <c r="Z19" s="277" t="s">
        <v>44</v>
      </c>
      <c r="AA19" s="315"/>
      <c r="AB19" s="315"/>
      <c r="AC19" s="39"/>
      <c r="AD19" s="46"/>
      <c r="AE19" s="47"/>
      <c r="AG19" s="8" t="s">
        <v>44</v>
      </c>
      <c r="AH19" s="102"/>
      <c r="AI19" s="261"/>
      <c r="AJ19" s="360">
        <f>SUM(AJ20:AJ21)</f>
        <v>0</v>
      </c>
      <c r="AK19" s="47"/>
      <c r="AL19" s="47">
        <f>SUM(AL20:AL21)</f>
        <v>0</v>
      </c>
      <c r="AN19" s="8" t="s">
        <v>44</v>
      </c>
      <c r="AO19" s="315"/>
      <c r="AP19" s="261"/>
      <c r="AQ19" s="39">
        <f>SUM(AQ20:AQ21)</f>
        <v>0</v>
      </c>
      <c r="AR19" s="46"/>
      <c r="AS19" s="47">
        <f>SUM(AS20:AS21)</f>
        <v>0</v>
      </c>
      <c r="AU19" s="8" t="s">
        <v>44</v>
      </c>
      <c r="AV19" s="186"/>
      <c r="AW19" s="67"/>
      <c r="AX19" s="39">
        <f>SUM(AX20:AX21)</f>
        <v>0</v>
      </c>
      <c r="AY19" s="46"/>
      <c r="AZ19" s="47">
        <f>SUM(AZ20:AZ21)</f>
        <v>0</v>
      </c>
      <c r="BA19" s="39">
        <f>SUM(BA20:BA21)</f>
        <v>0</v>
      </c>
      <c r="BB19" s="39">
        <f>SUM(BB20:BB21)</f>
        <v>0</v>
      </c>
      <c r="BC19" s="39">
        <f>SUM(BC20:BC21)</f>
        <v>0</v>
      </c>
      <c r="BD19" s="39">
        <f>SUM(BD20:BD21)</f>
        <v>0</v>
      </c>
      <c r="BF19" s="54"/>
    </row>
    <row r="20" spans="1:58" ht="18.75" customHeight="1">
      <c r="A20" s="48"/>
      <c r="B20" s="61"/>
      <c r="C20" s="128" t="s">
        <v>45</v>
      </c>
      <c r="D20" s="98"/>
      <c r="E20" s="98"/>
      <c r="F20" s="50"/>
      <c r="G20" s="50"/>
      <c r="H20" s="31"/>
      <c r="I20" s="31"/>
      <c r="J20" s="31"/>
      <c r="K20" s="31"/>
      <c r="L20" s="31"/>
      <c r="M20" s="31"/>
      <c r="N20" s="31"/>
      <c r="O20" s="32"/>
      <c r="P20" s="97">
        <f>SUM(H20:K20)</f>
        <v>0</v>
      </c>
      <c r="Q20" s="93">
        <f>IF(A20="","",IF(A20=P20,"",IF(A20&gt;P20,"Hay más cargos según decreto que de situaciones administrativas","Hay menos cargos según decreto que de situaciones administrativas")))</f>
      </c>
      <c r="R20" s="48"/>
      <c r="S20" s="61"/>
      <c r="T20" s="128"/>
      <c r="U20" s="98"/>
      <c r="V20" s="31"/>
      <c r="W20" s="50"/>
      <c r="X20" s="108"/>
      <c r="Z20" s="112"/>
      <c r="AA20" s="49"/>
      <c r="AB20" s="49"/>
      <c r="AC20" s="31"/>
      <c r="AD20" s="51"/>
      <c r="AE20" s="108"/>
      <c r="AG20" s="274"/>
      <c r="AH20" s="128"/>
      <c r="AI20" s="52"/>
      <c r="AJ20" s="31"/>
      <c r="AK20" s="50"/>
      <c r="AL20" s="108">
        <f>AK20*AJ20</f>
        <v>0</v>
      </c>
      <c r="AN20" s="112"/>
      <c r="AO20" s="49"/>
      <c r="AP20" s="49"/>
      <c r="AQ20" s="31"/>
      <c r="AR20" s="51"/>
      <c r="AS20" s="108">
        <f>AR20*AQ20</f>
        <v>0</v>
      </c>
      <c r="AU20" s="267"/>
      <c r="AV20" s="268"/>
      <c r="AW20" s="269"/>
      <c r="AX20" s="270"/>
      <c r="AY20" s="271"/>
      <c r="AZ20" s="118"/>
      <c r="BA20" s="270"/>
      <c r="BB20" s="270"/>
      <c r="BC20" s="270"/>
      <c r="BD20" s="272"/>
      <c r="BF20" s="54"/>
    </row>
    <row r="21" spans="1:58" ht="18.75" customHeight="1" thickBot="1">
      <c r="A21" s="55"/>
      <c r="B21" s="124"/>
      <c r="C21" s="128" t="s">
        <v>45</v>
      </c>
      <c r="D21" s="103"/>
      <c r="E21" s="103"/>
      <c r="F21" s="57"/>
      <c r="G21" s="57"/>
      <c r="H21" s="33"/>
      <c r="I21" s="33"/>
      <c r="J21" s="33"/>
      <c r="K21" s="33"/>
      <c r="L21" s="33"/>
      <c r="M21" s="33"/>
      <c r="N21" s="33"/>
      <c r="O21" s="34"/>
      <c r="P21" s="97">
        <f>SUM(H21:K21)</f>
        <v>0</v>
      </c>
      <c r="Q21" s="93">
        <f>IF(A21="","",IF(A21=P21,"",IF(A21&gt;P21,"Hay más cargos según decreto que de situaciones administrativas","Hay menos cargos según decreto que de situaciones administrativas")))</f>
      </c>
      <c r="R21" s="55"/>
      <c r="S21" s="124"/>
      <c r="T21" s="128"/>
      <c r="U21" s="103"/>
      <c r="V21" s="33"/>
      <c r="W21" s="57"/>
      <c r="X21" s="109"/>
      <c r="Z21" s="113"/>
      <c r="AA21" s="56"/>
      <c r="AB21" s="56"/>
      <c r="AC21" s="33"/>
      <c r="AD21" s="58"/>
      <c r="AE21" s="109"/>
      <c r="AG21" s="124"/>
      <c r="AH21" s="128"/>
      <c r="AI21" s="59"/>
      <c r="AJ21" s="33"/>
      <c r="AK21" s="57"/>
      <c r="AL21" s="109">
        <f>AK21*AJ21</f>
        <v>0</v>
      </c>
      <c r="AN21" s="113"/>
      <c r="AO21" s="56"/>
      <c r="AP21" s="56"/>
      <c r="AQ21" s="33"/>
      <c r="AR21" s="58"/>
      <c r="AS21" s="109">
        <f>AR21*AQ21</f>
        <v>0</v>
      </c>
      <c r="AU21" s="124"/>
      <c r="AV21" s="128"/>
      <c r="AW21" s="59"/>
      <c r="AX21" s="33"/>
      <c r="AY21" s="57"/>
      <c r="AZ21" s="109"/>
      <c r="BA21" s="33"/>
      <c r="BB21" s="33"/>
      <c r="BC21" s="33"/>
      <c r="BD21" s="34"/>
      <c r="BF21" s="54"/>
    </row>
    <row r="22" spans="1:58" ht="18.75" customHeight="1" thickBot="1">
      <c r="A22" s="39"/>
      <c r="B22" s="8" t="s">
        <v>34</v>
      </c>
      <c r="C22" s="186"/>
      <c r="D22" s="186"/>
      <c r="E22" s="186"/>
      <c r="F22" s="42"/>
      <c r="G22" s="42">
        <f>+G23+G24</f>
        <v>7134343</v>
      </c>
      <c r="H22" s="43">
        <f aca="true" t="shared" si="3" ref="H22:O22">SUM(H23:H33)</f>
        <v>2</v>
      </c>
      <c r="I22" s="43">
        <f t="shared" si="3"/>
        <v>3</v>
      </c>
      <c r="J22" s="43">
        <f t="shared" si="3"/>
        <v>0</v>
      </c>
      <c r="K22" s="43">
        <f t="shared" si="3"/>
        <v>0</v>
      </c>
      <c r="L22" s="43">
        <f t="shared" si="3"/>
        <v>1</v>
      </c>
      <c r="M22" s="43">
        <f t="shared" si="3"/>
        <v>0</v>
      </c>
      <c r="N22" s="43">
        <f t="shared" si="3"/>
        <v>1</v>
      </c>
      <c r="O22" s="43">
        <f t="shared" si="3"/>
        <v>0</v>
      </c>
      <c r="P22" s="97"/>
      <c r="Q22" s="93"/>
      <c r="R22" s="39"/>
      <c r="S22" s="277" t="s">
        <v>34</v>
      </c>
      <c r="T22" s="186"/>
      <c r="U22" s="186"/>
      <c r="V22" s="39"/>
      <c r="W22" s="41"/>
      <c r="X22" s="47"/>
      <c r="Z22" s="277" t="s">
        <v>34</v>
      </c>
      <c r="AA22" s="315"/>
      <c r="AB22" s="315"/>
      <c r="AC22" s="47">
        <f>SUM(AC23:AC26)</f>
        <v>11</v>
      </c>
      <c r="AD22" s="46"/>
      <c r="AE22" s="47">
        <f>SUM(AE23:AE26)</f>
        <v>18757570</v>
      </c>
      <c r="AG22" s="277" t="s">
        <v>34</v>
      </c>
      <c r="AH22" s="186"/>
      <c r="AI22" s="315"/>
      <c r="AJ22" s="360">
        <f>SUM(AJ23:AJ33)</f>
        <v>5</v>
      </c>
      <c r="AK22" s="47"/>
      <c r="AL22" s="47">
        <f>SUM(AL23:AL33)</f>
        <v>7923366</v>
      </c>
      <c r="AN22" s="8" t="s">
        <v>34</v>
      </c>
      <c r="AO22" s="315"/>
      <c r="AP22" s="67"/>
      <c r="AQ22" s="39">
        <f>SUM(AQ23:AQ33)</f>
        <v>0</v>
      </c>
      <c r="AR22" s="46"/>
      <c r="AS22" s="47">
        <f>SUM(AS23:AS33)</f>
        <v>0</v>
      </c>
      <c r="AU22" s="8" t="s">
        <v>34</v>
      </c>
      <c r="AV22" s="186"/>
      <c r="AW22" s="67"/>
      <c r="AX22" s="39">
        <f>SUM(AX23:AX33)</f>
        <v>16</v>
      </c>
      <c r="AY22" s="46"/>
      <c r="AZ22" s="47">
        <f>SUM(AZ23:AZ33)</f>
        <v>26680936</v>
      </c>
      <c r="BA22" s="39">
        <f>SUM(BA23:BA33)</f>
        <v>2</v>
      </c>
      <c r="BB22" s="39">
        <f>SUM(BB23:BB33)</f>
        <v>0</v>
      </c>
      <c r="BC22" s="39">
        <f>SUM(BC23:BC33)</f>
        <v>1</v>
      </c>
      <c r="BD22" s="39">
        <f>SUM(BD23:BD33)</f>
        <v>0</v>
      </c>
      <c r="BF22" s="54"/>
    </row>
    <row r="23" spans="1:58" ht="18.75" customHeight="1">
      <c r="A23" s="48">
        <v>1</v>
      </c>
      <c r="B23" s="70" t="s">
        <v>46</v>
      </c>
      <c r="C23" s="128" t="s">
        <v>54</v>
      </c>
      <c r="D23" s="74" t="s">
        <v>53</v>
      </c>
      <c r="E23" s="74" t="s">
        <v>77</v>
      </c>
      <c r="F23" s="50">
        <v>1315939</v>
      </c>
      <c r="G23" s="133">
        <f>+F23*E23</f>
        <v>1315939</v>
      </c>
      <c r="H23" s="31"/>
      <c r="I23" s="31">
        <v>1</v>
      </c>
      <c r="J23" s="31"/>
      <c r="K23" s="31"/>
      <c r="L23" s="31">
        <v>1</v>
      </c>
      <c r="M23" s="31"/>
      <c r="N23" s="31"/>
      <c r="O23" s="32"/>
      <c r="P23" s="97">
        <f>SUM(H23:K23)</f>
        <v>1</v>
      </c>
      <c r="Q23" s="93">
        <f>IF(A23="","",IF(A23=P23,"",IF(A23&gt;P23,"Hay más cargos según decreto que de situaciones administrativas","Hay menos cargos según decreto que de situaciones administrativas")))</f>
      </c>
      <c r="R23" s="304"/>
      <c r="S23" s="80"/>
      <c r="T23" s="268"/>
      <c r="U23" s="305"/>
      <c r="V23" s="270"/>
      <c r="W23" s="271"/>
      <c r="X23" s="118"/>
      <c r="Z23" s="196" t="s">
        <v>46</v>
      </c>
      <c r="AA23" s="197">
        <v>2044</v>
      </c>
      <c r="AB23" s="194" t="s">
        <v>76</v>
      </c>
      <c r="AC23" s="357">
        <v>2</v>
      </c>
      <c r="AD23" s="199">
        <v>2169943</v>
      </c>
      <c r="AE23" s="195">
        <f>+AD23*AC23</f>
        <v>4339886</v>
      </c>
      <c r="AG23" s="161" t="s">
        <v>46</v>
      </c>
      <c r="AH23" s="340">
        <v>2044</v>
      </c>
      <c r="AI23" s="339" t="s">
        <v>52</v>
      </c>
      <c r="AJ23" s="341">
        <v>4</v>
      </c>
      <c r="AK23" s="347">
        <v>1600782</v>
      </c>
      <c r="AL23" s="351">
        <f>+AK23*AJ23</f>
        <v>6403128</v>
      </c>
      <c r="AN23" s="112"/>
      <c r="AO23" s="49"/>
      <c r="AP23" s="49"/>
      <c r="AQ23" s="31"/>
      <c r="AR23" s="51"/>
      <c r="AS23" s="108">
        <f aca="true" t="shared" si="4" ref="AS23:AS33">AR23*AQ23</f>
        <v>0</v>
      </c>
      <c r="AU23" s="273" t="s">
        <v>46</v>
      </c>
      <c r="AV23" s="197">
        <v>2044</v>
      </c>
      <c r="AW23" s="221" t="s">
        <v>76</v>
      </c>
      <c r="AX23" s="198">
        <v>2</v>
      </c>
      <c r="AY23" s="199">
        <v>2169943</v>
      </c>
      <c r="AZ23" s="291">
        <f>+AY23*AX23</f>
        <v>4339886</v>
      </c>
      <c r="BA23" s="270">
        <v>1</v>
      </c>
      <c r="BB23" s="270"/>
      <c r="BC23" s="270"/>
      <c r="BD23" s="272"/>
      <c r="BF23" s="54"/>
    </row>
    <row r="24" spans="1:58" ht="18.75" customHeight="1">
      <c r="A24" s="55">
        <v>4</v>
      </c>
      <c r="B24" s="70" t="s">
        <v>46</v>
      </c>
      <c r="C24" s="128" t="s">
        <v>54</v>
      </c>
      <c r="D24" s="76" t="s">
        <v>55</v>
      </c>
      <c r="E24" s="76" t="s">
        <v>78</v>
      </c>
      <c r="F24" s="57">
        <v>1454601</v>
      </c>
      <c r="G24" s="133">
        <f>+F24*E24</f>
        <v>5818404</v>
      </c>
      <c r="H24" s="33">
        <v>2</v>
      </c>
      <c r="I24" s="33">
        <v>2</v>
      </c>
      <c r="J24" s="33"/>
      <c r="K24" s="60"/>
      <c r="L24" s="33"/>
      <c r="M24" s="33"/>
      <c r="N24" s="33">
        <v>1</v>
      </c>
      <c r="O24" s="34"/>
      <c r="P24" s="97">
        <f>SUM(H24:K24)</f>
        <v>4</v>
      </c>
      <c r="Q24" s="93">
        <f>IF(A24="","",IF(A24=P24,"",IF(A24&gt;P24,"Hay más cargos según decreto que de situaciones administrativas","Hay menos cargos según decreto que de situaciones administrativas")))</f>
      </c>
      <c r="R24" s="55"/>
      <c r="S24" s="70"/>
      <c r="T24" s="128"/>
      <c r="U24" s="76"/>
      <c r="V24" s="33"/>
      <c r="W24" s="57"/>
      <c r="X24" s="109"/>
      <c r="Z24" s="196" t="s">
        <v>46</v>
      </c>
      <c r="AA24" s="197">
        <v>2044</v>
      </c>
      <c r="AB24" s="194" t="s">
        <v>51</v>
      </c>
      <c r="AC24" s="357">
        <v>2</v>
      </c>
      <c r="AD24" s="199">
        <v>1752286</v>
      </c>
      <c r="AE24" s="195">
        <f>+AD24*AC24</f>
        <v>3504572</v>
      </c>
      <c r="AG24" s="275" t="s">
        <v>46</v>
      </c>
      <c r="AH24" s="216">
        <v>2044</v>
      </c>
      <c r="AI24" s="217" t="s">
        <v>56</v>
      </c>
      <c r="AJ24" s="159">
        <v>1</v>
      </c>
      <c r="AK24" s="160">
        <v>1520238</v>
      </c>
      <c r="AL24" s="350">
        <f>+AK24*AJ24</f>
        <v>1520238</v>
      </c>
      <c r="AN24" s="113"/>
      <c r="AO24" s="56"/>
      <c r="AP24" s="56"/>
      <c r="AQ24" s="33"/>
      <c r="AR24" s="58"/>
      <c r="AS24" s="109">
        <f t="shared" si="4"/>
        <v>0</v>
      </c>
      <c r="AU24" s="273" t="s">
        <v>46</v>
      </c>
      <c r="AV24" s="197">
        <v>2044</v>
      </c>
      <c r="AW24" s="221" t="s">
        <v>51</v>
      </c>
      <c r="AX24" s="198">
        <v>2</v>
      </c>
      <c r="AY24" s="199">
        <v>1752286</v>
      </c>
      <c r="AZ24" s="178">
        <f>+AY24*AX24</f>
        <v>3504572</v>
      </c>
      <c r="BA24" s="33"/>
      <c r="BB24" s="33"/>
      <c r="BC24" s="33"/>
      <c r="BD24" s="34"/>
      <c r="BF24" s="54"/>
    </row>
    <row r="25" spans="1:58" ht="18.75" customHeight="1">
      <c r="A25" s="55"/>
      <c r="B25" s="144"/>
      <c r="C25" s="128"/>
      <c r="D25" s="76"/>
      <c r="E25" s="76"/>
      <c r="F25" s="57"/>
      <c r="G25" s="133"/>
      <c r="H25" s="33"/>
      <c r="I25" s="33"/>
      <c r="J25" s="33"/>
      <c r="K25" s="33"/>
      <c r="L25" s="33"/>
      <c r="M25" s="33"/>
      <c r="N25" s="33"/>
      <c r="O25" s="34"/>
      <c r="P25" s="97">
        <f>SUM(H25:K25)</f>
        <v>0</v>
      </c>
      <c r="Q25" s="93">
        <f>IF(A25="","",IF(A25=P25,"",IF(A25&gt;P25,"Hay más cargos según decreto que de situaciones administrativas","Hay menos cargos según decreto que de situaciones administrativas")))</f>
      </c>
      <c r="R25" s="55"/>
      <c r="S25" s="70"/>
      <c r="T25" s="128"/>
      <c r="U25" s="76"/>
      <c r="V25" s="31"/>
      <c r="W25" s="57"/>
      <c r="X25" s="109"/>
      <c r="Z25" s="196" t="s">
        <v>46</v>
      </c>
      <c r="AA25" s="197">
        <v>2044</v>
      </c>
      <c r="AB25" s="194" t="s">
        <v>52</v>
      </c>
      <c r="AC25" s="357">
        <v>5</v>
      </c>
      <c r="AD25" s="199">
        <v>1600782</v>
      </c>
      <c r="AE25" s="195">
        <f>+AD25*AC25</f>
        <v>8003910</v>
      </c>
      <c r="AG25" s="70"/>
      <c r="AH25" s="155"/>
      <c r="AI25" s="76"/>
      <c r="AJ25" s="33"/>
      <c r="AK25" s="57"/>
      <c r="AL25" s="352"/>
      <c r="AN25" s="113"/>
      <c r="AO25" s="56"/>
      <c r="AP25" s="56"/>
      <c r="AQ25" s="33"/>
      <c r="AR25" s="58"/>
      <c r="AS25" s="109">
        <f t="shared" si="4"/>
        <v>0</v>
      </c>
      <c r="AU25" s="273" t="s">
        <v>46</v>
      </c>
      <c r="AV25" s="197">
        <v>2044</v>
      </c>
      <c r="AW25" s="221" t="s">
        <v>52</v>
      </c>
      <c r="AX25" s="198">
        <v>9</v>
      </c>
      <c r="AY25" s="199">
        <v>1600782</v>
      </c>
      <c r="AZ25" s="178">
        <f>+AY25*AX25</f>
        <v>14407038</v>
      </c>
      <c r="BA25" s="33"/>
      <c r="BB25" s="33"/>
      <c r="BC25" s="33"/>
      <c r="BD25" s="34"/>
      <c r="BF25" s="54"/>
    </row>
    <row r="26" spans="1:58" ht="18.75" customHeight="1">
      <c r="A26" s="55"/>
      <c r="B26" s="70"/>
      <c r="C26" s="128"/>
      <c r="D26" s="76"/>
      <c r="E26" s="76"/>
      <c r="F26" s="57"/>
      <c r="G26" s="133"/>
      <c r="H26" s="33"/>
      <c r="I26" s="33"/>
      <c r="J26" s="33"/>
      <c r="K26" s="33"/>
      <c r="L26" s="33"/>
      <c r="M26" s="33"/>
      <c r="N26" s="33"/>
      <c r="O26" s="34"/>
      <c r="P26" s="97"/>
      <c r="Q26" s="93"/>
      <c r="R26" s="55"/>
      <c r="S26" s="70"/>
      <c r="T26" s="128"/>
      <c r="U26" s="76"/>
      <c r="V26" s="33"/>
      <c r="W26" s="57"/>
      <c r="X26" s="109"/>
      <c r="Z26" s="196" t="s">
        <v>46</v>
      </c>
      <c r="AA26" s="197">
        <v>2044</v>
      </c>
      <c r="AB26" s="158" t="s">
        <v>55</v>
      </c>
      <c r="AC26" s="358">
        <v>2</v>
      </c>
      <c r="AD26" s="160">
        <v>1454601</v>
      </c>
      <c r="AE26" s="195">
        <f>+AD26*AC26</f>
        <v>2909202</v>
      </c>
      <c r="AG26" s="70"/>
      <c r="AH26" s="155"/>
      <c r="AI26" s="76"/>
      <c r="AJ26" s="33"/>
      <c r="AK26" s="57"/>
      <c r="AL26" s="109"/>
      <c r="AN26" s="113"/>
      <c r="AO26" s="56"/>
      <c r="AP26" s="56"/>
      <c r="AQ26" s="33"/>
      <c r="AR26" s="58"/>
      <c r="AS26" s="109"/>
      <c r="AU26" s="273" t="s">
        <v>46</v>
      </c>
      <c r="AV26" s="197">
        <v>2044</v>
      </c>
      <c r="AW26" s="219" t="s">
        <v>56</v>
      </c>
      <c r="AX26" s="222">
        <v>1</v>
      </c>
      <c r="AY26" s="160">
        <v>1520238</v>
      </c>
      <c r="AZ26" s="178">
        <f>+AY26*AX26</f>
        <v>1520238</v>
      </c>
      <c r="BA26" s="33"/>
      <c r="BB26" s="33"/>
      <c r="BC26" s="33">
        <v>1</v>
      </c>
      <c r="BD26" s="34"/>
      <c r="BF26" s="54"/>
    </row>
    <row r="27" spans="1:58" ht="18.75" customHeight="1">
      <c r="A27" s="55"/>
      <c r="B27" s="70"/>
      <c r="C27" s="128"/>
      <c r="D27" s="76"/>
      <c r="E27" s="76"/>
      <c r="F27" s="57"/>
      <c r="G27" s="133"/>
      <c r="H27" s="33"/>
      <c r="I27" s="33"/>
      <c r="J27" s="33"/>
      <c r="K27" s="33"/>
      <c r="L27" s="33"/>
      <c r="M27" s="33"/>
      <c r="N27" s="33"/>
      <c r="O27" s="34"/>
      <c r="P27" s="97">
        <f>SUM(H27:K27)</f>
        <v>0</v>
      </c>
      <c r="Q27" s="93">
        <f>IF(A27="","",IF(A27=P27,"",IF(A27&gt;P27,"Hay más cargos según decreto que de situaciones administrativas","Hay menos cargos según decreto que de situaciones administrativas")))</f>
      </c>
      <c r="R27" s="55"/>
      <c r="S27" s="70"/>
      <c r="T27" s="128"/>
      <c r="U27" s="76"/>
      <c r="V27" s="31"/>
      <c r="W27" s="57"/>
      <c r="X27" s="109"/>
      <c r="Z27" s="113"/>
      <c r="AA27" s="56"/>
      <c r="AB27" s="56"/>
      <c r="AC27" s="359"/>
      <c r="AD27" s="58"/>
      <c r="AE27" s="109"/>
      <c r="AG27" s="70"/>
      <c r="AH27" s="155"/>
      <c r="AI27" s="76"/>
      <c r="AJ27" s="33"/>
      <c r="AK27" s="57"/>
      <c r="AL27" s="109"/>
      <c r="AN27" s="113"/>
      <c r="AO27" s="56"/>
      <c r="AP27" s="56"/>
      <c r="AQ27" s="33"/>
      <c r="AR27" s="58"/>
      <c r="AS27" s="109">
        <f t="shared" si="4"/>
        <v>0</v>
      </c>
      <c r="AU27" s="273" t="s">
        <v>46</v>
      </c>
      <c r="AV27" s="197">
        <v>2044</v>
      </c>
      <c r="AW27" s="219" t="s">
        <v>55</v>
      </c>
      <c r="AX27" s="222">
        <v>2</v>
      </c>
      <c r="AY27" s="160">
        <v>1454601</v>
      </c>
      <c r="AZ27" s="178">
        <f>+AY27*AX27</f>
        <v>2909202</v>
      </c>
      <c r="BA27" s="33">
        <v>1</v>
      </c>
      <c r="BB27" s="33"/>
      <c r="BC27" s="33"/>
      <c r="BD27" s="34"/>
      <c r="BF27" s="54"/>
    </row>
    <row r="28" spans="1:58" ht="18.75" customHeight="1">
      <c r="A28" s="152"/>
      <c r="B28" s="154"/>
      <c r="C28" s="155"/>
      <c r="D28" s="76"/>
      <c r="E28" s="76"/>
      <c r="F28" s="57"/>
      <c r="G28" s="133"/>
      <c r="H28" s="72"/>
      <c r="I28" s="72"/>
      <c r="J28" s="72"/>
      <c r="K28" s="72"/>
      <c r="L28" s="72"/>
      <c r="M28" s="72"/>
      <c r="N28" s="72"/>
      <c r="O28" s="120"/>
      <c r="P28" s="97"/>
      <c r="Q28" s="93"/>
      <c r="R28" s="152"/>
      <c r="S28" s="154"/>
      <c r="T28" s="155"/>
      <c r="U28" s="76"/>
      <c r="V28" s="33"/>
      <c r="W28" s="57"/>
      <c r="X28" s="109"/>
      <c r="Z28" s="113"/>
      <c r="AA28" s="56"/>
      <c r="AB28" s="56"/>
      <c r="AC28" s="33"/>
      <c r="AD28" s="58"/>
      <c r="AE28" s="109"/>
      <c r="AG28" s="70"/>
      <c r="AH28" s="155"/>
      <c r="AI28" s="76"/>
      <c r="AJ28" s="33"/>
      <c r="AK28" s="57"/>
      <c r="AL28" s="109"/>
      <c r="AN28" s="113"/>
      <c r="AO28" s="56"/>
      <c r="AP28" s="56"/>
      <c r="AQ28" s="33"/>
      <c r="AR28" s="58"/>
      <c r="AS28" s="109"/>
      <c r="AU28" s="297"/>
      <c r="AV28" s="298"/>
      <c r="AW28" s="296"/>
      <c r="AX28" s="72"/>
      <c r="AY28" s="131"/>
      <c r="AZ28" s="58"/>
      <c r="BA28" s="33"/>
      <c r="BB28" s="33"/>
      <c r="BC28" s="72"/>
      <c r="BD28" s="120"/>
      <c r="BF28" s="54"/>
    </row>
    <row r="29" spans="1:58" ht="18.75" customHeight="1" thickBot="1">
      <c r="A29" s="62"/>
      <c r="B29" s="153"/>
      <c r="C29" s="145"/>
      <c r="D29" s="130"/>
      <c r="E29" s="130"/>
      <c r="F29" s="69"/>
      <c r="G29" s="139"/>
      <c r="H29" s="37"/>
      <c r="I29" s="37"/>
      <c r="J29" s="37"/>
      <c r="K29" s="37"/>
      <c r="L29" s="37"/>
      <c r="M29" s="37"/>
      <c r="N29" s="37"/>
      <c r="O29" s="38"/>
      <c r="P29" s="97">
        <f>SUM(H29:K29)</f>
        <v>0</v>
      </c>
      <c r="Q29" s="93">
        <f>IF(A29="","",IF(A29=P29,"",IF(A29&gt;P29,"Hay más cargos según decreto que de situaciones administrativas","Hay menos cargos según decreto que de situaciones administrativas")))</f>
      </c>
      <c r="R29" s="62"/>
      <c r="S29" s="153"/>
      <c r="T29" s="248"/>
      <c r="U29" s="252"/>
      <c r="V29" s="229"/>
      <c r="W29" s="301"/>
      <c r="X29" s="110"/>
      <c r="Z29" s="113"/>
      <c r="AA29" s="56"/>
      <c r="AB29" s="56"/>
      <c r="AC29" s="33"/>
      <c r="AD29" s="58"/>
      <c r="AE29" s="109"/>
      <c r="AG29" s="138"/>
      <c r="AH29" s="145"/>
      <c r="AI29" s="123"/>
      <c r="AJ29" s="37"/>
      <c r="AK29" s="64"/>
      <c r="AL29" s="110"/>
      <c r="AN29" s="113"/>
      <c r="AO29" s="56"/>
      <c r="AP29" s="56"/>
      <c r="AQ29" s="33"/>
      <c r="AR29" s="58"/>
      <c r="AS29" s="109">
        <f t="shared" si="4"/>
        <v>0</v>
      </c>
      <c r="AU29" s="134"/>
      <c r="AV29" s="155"/>
      <c r="AW29" s="76"/>
      <c r="AX29" s="33"/>
      <c r="AY29" s="57"/>
      <c r="AZ29" s="58"/>
      <c r="BA29" s="33"/>
      <c r="BB29" s="33"/>
      <c r="BC29" s="33"/>
      <c r="BD29" s="34"/>
      <c r="BF29" s="54"/>
    </row>
    <row r="30" spans="1:58" ht="18.75" customHeight="1">
      <c r="A30" s="132" t="s">
        <v>45</v>
      </c>
      <c r="B30" s="23"/>
      <c r="C30" s="101"/>
      <c r="D30" s="101"/>
      <c r="E30" s="101"/>
      <c r="F30" s="21"/>
      <c r="G30" s="21"/>
      <c r="H30" s="65"/>
      <c r="I30" s="65"/>
      <c r="J30" s="65"/>
      <c r="K30" s="65"/>
      <c r="L30" s="65"/>
      <c r="M30" s="65"/>
      <c r="N30" s="65"/>
      <c r="O30" s="65"/>
      <c r="P30" s="97"/>
      <c r="Q30" s="93"/>
      <c r="R30" s="132" t="s">
        <v>45</v>
      </c>
      <c r="S30" s="23"/>
      <c r="T30" s="101"/>
      <c r="U30" s="101"/>
      <c r="V30" s="65"/>
      <c r="W30" s="21"/>
      <c r="X30" s="210"/>
      <c r="Z30" s="113"/>
      <c r="AA30" s="56"/>
      <c r="AB30" s="56"/>
      <c r="AC30" s="33"/>
      <c r="AD30" s="58"/>
      <c r="AE30" s="109"/>
      <c r="AG30" s="23"/>
      <c r="AH30" s="101"/>
      <c r="AI30" s="209"/>
      <c r="AJ30" s="65"/>
      <c r="AK30" s="210"/>
      <c r="AL30" s="210"/>
      <c r="AN30" s="113"/>
      <c r="AO30" s="56"/>
      <c r="AP30" s="56"/>
      <c r="AQ30" s="33"/>
      <c r="AR30" s="58"/>
      <c r="AS30" s="109">
        <f>AR30*AQ30</f>
        <v>0</v>
      </c>
      <c r="AU30" s="113"/>
      <c r="AV30" s="99"/>
      <c r="AW30" s="56"/>
      <c r="AX30" s="33"/>
      <c r="AY30" s="58"/>
      <c r="AZ30" s="58">
        <f>AY30*AX30</f>
        <v>0</v>
      </c>
      <c r="BA30" s="33"/>
      <c r="BB30" s="33"/>
      <c r="BC30" s="33"/>
      <c r="BD30" s="34"/>
      <c r="BF30" s="54"/>
    </row>
    <row r="31" spans="1:58" ht="18.75" customHeight="1">
      <c r="A31" s="65"/>
      <c r="B31" s="23"/>
      <c r="C31" s="101"/>
      <c r="D31" s="101"/>
      <c r="E31" s="101"/>
      <c r="F31" s="21"/>
      <c r="G31" s="21"/>
      <c r="H31" s="65"/>
      <c r="I31" s="65"/>
      <c r="J31" s="65"/>
      <c r="K31" s="65"/>
      <c r="L31" s="65"/>
      <c r="M31" s="65"/>
      <c r="N31" s="65"/>
      <c r="O31" s="65"/>
      <c r="P31" s="97"/>
      <c r="Q31" s="93"/>
      <c r="R31" s="65"/>
      <c r="S31" s="23"/>
      <c r="T31" s="101"/>
      <c r="U31" s="101"/>
      <c r="V31" s="65"/>
      <c r="W31" s="21"/>
      <c r="X31" s="210"/>
      <c r="Z31" s="113"/>
      <c r="AA31" s="56"/>
      <c r="AB31" s="56"/>
      <c r="AC31" s="33"/>
      <c r="AD31" s="58"/>
      <c r="AE31" s="109"/>
      <c r="AG31" s="23"/>
      <c r="AH31" s="101"/>
      <c r="AI31" s="209"/>
      <c r="AJ31" s="65"/>
      <c r="AK31" s="210"/>
      <c r="AL31" s="210"/>
      <c r="AN31" s="113"/>
      <c r="AO31" s="56"/>
      <c r="AP31" s="56"/>
      <c r="AQ31" s="33"/>
      <c r="AR31" s="58"/>
      <c r="AS31" s="109">
        <f>AR31*AQ31</f>
        <v>0</v>
      </c>
      <c r="AU31" s="113"/>
      <c r="AV31" s="99"/>
      <c r="AW31" s="56"/>
      <c r="AX31" s="33"/>
      <c r="AY31" s="58"/>
      <c r="AZ31" s="58">
        <f>AY31*AX31</f>
        <v>0</v>
      </c>
      <c r="BA31" s="33"/>
      <c r="BB31" s="33"/>
      <c r="BC31" s="33"/>
      <c r="BD31" s="34"/>
      <c r="BF31" s="54"/>
    </row>
    <row r="32" spans="1:58" ht="18.75" customHeight="1" thickBot="1">
      <c r="A32" s="65"/>
      <c r="B32" s="23"/>
      <c r="C32" s="101"/>
      <c r="D32" s="101"/>
      <c r="E32" s="101"/>
      <c r="F32" s="21"/>
      <c r="G32" s="21"/>
      <c r="H32" s="65"/>
      <c r="I32" s="65"/>
      <c r="J32" s="65"/>
      <c r="K32" s="65"/>
      <c r="L32" s="65"/>
      <c r="M32" s="65"/>
      <c r="N32" s="65"/>
      <c r="O32" s="65"/>
      <c r="P32" s="97"/>
      <c r="Q32" s="93"/>
      <c r="R32" s="65"/>
      <c r="S32" s="23"/>
      <c r="T32" s="101"/>
      <c r="U32" s="101"/>
      <c r="V32" s="65"/>
      <c r="W32" s="21"/>
      <c r="X32" s="210"/>
      <c r="Z32" s="113"/>
      <c r="AA32" s="56"/>
      <c r="AB32" s="56"/>
      <c r="AC32" s="33"/>
      <c r="AD32" s="58"/>
      <c r="AE32" s="109"/>
      <c r="AG32" s="23"/>
      <c r="AH32" s="101"/>
      <c r="AI32" s="209"/>
      <c r="AJ32" s="65"/>
      <c r="AK32" s="210"/>
      <c r="AL32" s="210"/>
      <c r="AN32" s="113"/>
      <c r="AO32" s="56"/>
      <c r="AP32" s="56"/>
      <c r="AQ32" s="33"/>
      <c r="AR32" s="58"/>
      <c r="AS32" s="109">
        <f t="shared" si="4"/>
        <v>0</v>
      </c>
      <c r="AU32" s="243"/>
      <c r="AV32" s="100"/>
      <c r="AW32" s="63"/>
      <c r="AX32" s="37"/>
      <c r="AY32" s="244"/>
      <c r="AZ32" s="244">
        <f>AY32*AX32</f>
        <v>0</v>
      </c>
      <c r="BA32" s="37"/>
      <c r="BB32" s="37"/>
      <c r="BC32" s="37"/>
      <c r="BD32" s="38"/>
      <c r="BF32" s="54"/>
    </row>
    <row r="33" spans="1:58" ht="18.75" customHeight="1" thickBot="1">
      <c r="A33" s="65"/>
      <c r="B33" s="23"/>
      <c r="C33" s="101"/>
      <c r="D33" s="101"/>
      <c r="E33" s="101"/>
      <c r="F33" s="21"/>
      <c r="G33" s="21"/>
      <c r="H33" s="65"/>
      <c r="I33" s="65"/>
      <c r="J33" s="65"/>
      <c r="K33" s="65"/>
      <c r="L33" s="65"/>
      <c r="M33" s="65"/>
      <c r="N33" s="65"/>
      <c r="O33" s="65"/>
      <c r="P33" s="97"/>
      <c r="Q33" s="93"/>
      <c r="R33" s="65"/>
      <c r="S33" s="23"/>
      <c r="T33" s="101"/>
      <c r="U33" s="101"/>
      <c r="V33" s="65"/>
      <c r="W33" s="21"/>
      <c r="X33" s="210"/>
      <c r="Z33" s="114"/>
      <c r="AA33" s="71"/>
      <c r="AB33" s="71"/>
      <c r="AC33" s="72"/>
      <c r="AD33" s="73"/>
      <c r="AE33" s="111"/>
      <c r="AG33" s="23"/>
      <c r="AH33" s="101"/>
      <c r="AI33" s="209"/>
      <c r="AJ33" s="65"/>
      <c r="AK33" s="210"/>
      <c r="AL33" s="210"/>
      <c r="AN33" s="114"/>
      <c r="AO33" s="71"/>
      <c r="AP33" s="71"/>
      <c r="AQ33" s="72"/>
      <c r="AR33" s="73"/>
      <c r="AS33" s="111">
        <f t="shared" si="4"/>
        <v>0</v>
      </c>
      <c r="AU33" s="23"/>
      <c r="AV33" s="101"/>
      <c r="AW33" s="209"/>
      <c r="AX33" s="65"/>
      <c r="AY33" s="210"/>
      <c r="AZ33" s="210">
        <f>AY33*AX33</f>
        <v>0</v>
      </c>
      <c r="BA33" s="65"/>
      <c r="BB33" s="65"/>
      <c r="BC33" s="65"/>
      <c r="BD33" s="65"/>
      <c r="BF33" s="54"/>
    </row>
    <row r="34" spans="1:58" ht="18.75" customHeight="1" thickBot="1">
      <c r="A34" s="39"/>
      <c r="B34" s="277" t="s">
        <v>35</v>
      </c>
      <c r="C34" s="102"/>
      <c r="D34" s="102"/>
      <c r="E34" s="102"/>
      <c r="F34" s="41"/>
      <c r="G34" s="42">
        <f>+G35</f>
        <v>996878</v>
      </c>
      <c r="H34" s="43">
        <f aca="true" t="shared" si="5" ref="H34:O34">SUM(H35:H44)</f>
        <v>1</v>
      </c>
      <c r="I34" s="43">
        <f t="shared" si="5"/>
        <v>0</v>
      </c>
      <c r="J34" s="43">
        <f t="shared" si="5"/>
        <v>0</v>
      </c>
      <c r="K34" s="43">
        <f t="shared" si="5"/>
        <v>0</v>
      </c>
      <c r="L34" s="43">
        <f t="shared" si="5"/>
        <v>0</v>
      </c>
      <c r="M34" s="43">
        <f t="shared" si="5"/>
        <v>0</v>
      </c>
      <c r="N34" s="43">
        <f t="shared" si="5"/>
        <v>0</v>
      </c>
      <c r="O34" s="43">
        <f t="shared" si="5"/>
        <v>0</v>
      </c>
      <c r="P34" s="97"/>
      <c r="Q34" s="93"/>
      <c r="R34" s="39"/>
      <c r="S34" s="277" t="s">
        <v>35</v>
      </c>
      <c r="T34" s="186"/>
      <c r="U34" s="186"/>
      <c r="V34" s="39"/>
      <c r="W34" s="41"/>
      <c r="X34" s="47"/>
      <c r="Z34" s="8" t="s">
        <v>35</v>
      </c>
      <c r="AA34" s="67"/>
      <c r="AB34" s="67"/>
      <c r="AC34" s="47">
        <f>SUM(AC35:AC38)</f>
        <v>3</v>
      </c>
      <c r="AD34" s="46"/>
      <c r="AE34" s="47">
        <f>SUM(AE35:AE38)</f>
        <v>2806548</v>
      </c>
      <c r="AG34" s="8" t="s">
        <v>35</v>
      </c>
      <c r="AH34" s="186"/>
      <c r="AI34" s="315"/>
      <c r="AJ34" s="277">
        <f>SUM(AJ35:AJ44)</f>
        <v>1</v>
      </c>
      <c r="AK34" s="47"/>
      <c r="AL34" s="47">
        <f>SUM(AL35:AL44)</f>
        <v>1124891</v>
      </c>
      <c r="AN34" s="8" t="s">
        <v>35</v>
      </c>
      <c r="AO34" s="315"/>
      <c r="AP34" s="67"/>
      <c r="AQ34" s="39">
        <f>SUM(AQ35:AQ44)</f>
        <v>0</v>
      </c>
      <c r="AR34" s="46"/>
      <c r="AS34" s="47">
        <f>SUM(AS35:AS44)</f>
        <v>0</v>
      </c>
      <c r="AU34" s="8" t="s">
        <v>35</v>
      </c>
      <c r="AV34" s="186"/>
      <c r="AW34" s="261"/>
      <c r="AX34" s="39">
        <f>SUM(AX35:AX44)</f>
        <v>4</v>
      </c>
      <c r="AY34" s="46"/>
      <c r="AZ34" s="47">
        <f>SUM(AZ35:AZ44)</f>
        <v>3931439</v>
      </c>
      <c r="BA34" s="39"/>
      <c r="BB34" s="39"/>
      <c r="BC34" s="39">
        <f>SUM(BC35:BC44)</f>
        <v>0</v>
      </c>
      <c r="BD34" s="39">
        <f>SUM(BD35:BD44)</f>
        <v>0</v>
      </c>
      <c r="BF34" s="54"/>
    </row>
    <row r="35" spans="1:58" ht="18.75" customHeight="1">
      <c r="A35" s="31">
        <v>1</v>
      </c>
      <c r="B35" s="337" t="s">
        <v>47</v>
      </c>
      <c r="C35" s="99">
        <v>3124</v>
      </c>
      <c r="D35" s="76" t="s">
        <v>60</v>
      </c>
      <c r="E35" s="74" t="s">
        <v>77</v>
      </c>
      <c r="F35" s="50">
        <v>996878</v>
      </c>
      <c r="G35" s="133">
        <f>+F35</f>
        <v>996878</v>
      </c>
      <c r="H35" s="53">
        <v>1</v>
      </c>
      <c r="I35" s="31"/>
      <c r="J35" s="31"/>
      <c r="K35" s="53"/>
      <c r="L35" s="31"/>
      <c r="M35" s="31"/>
      <c r="N35" s="31"/>
      <c r="O35" s="32"/>
      <c r="P35" s="97">
        <f aca="true" t="shared" si="6" ref="P35:P40">SUM(H35:K35)</f>
        <v>1</v>
      </c>
      <c r="Q35" s="93">
        <f aca="true" t="shared" si="7" ref="Q35:Q40">IF(A35="","",IF(A35=P35,"",IF(A35&gt;P35,"Hay más cargos según decreto que de situaciones administrativas","Hay menos cargos según decreto que de situaciones administrativas")))</f>
      </c>
      <c r="R35" s="304"/>
      <c r="S35" s="307"/>
      <c r="T35" s="276"/>
      <c r="U35" s="276"/>
      <c r="V35" s="270"/>
      <c r="W35" s="271"/>
      <c r="X35" s="118"/>
      <c r="Z35" s="200" t="s">
        <v>72</v>
      </c>
      <c r="AA35" s="201">
        <v>3124</v>
      </c>
      <c r="AB35" s="194" t="s">
        <v>51</v>
      </c>
      <c r="AC35" s="202">
        <v>3</v>
      </c>
      <c r="AD35" s="203">
        <v>935516</v>
      </c>
      <c r="AE35" s="204">
        <f>+AD35*AC35</f>
        <v>2806548</v>
      </c>
      <c r="AG35" s="279" t="s">
        <v>72</v>
      </c>
      <c r="AH35" s="338">
        <v>3124</v>
      </c>
      <c r="AI35" s="339" t="s">
        <v>65</v>
      </c>
      <c r="AJ35" s="364">
        <v>1</v>
      </c>
      <c r="AK35" s="278">
        <v>1124891</v>
      </c>
      <c r="AL35" s="353">
        <f>+AK35*AJ35</f>
        <v>1124891</v>
      </c>
      <c r="AN35" s="70"/>
      <c r="AO35" s="49"/>
      <c r="AP35" s="49"/>
      <c r="AQ35" s="31"/>
      <c r="AR35" s="50"/>
      <c r="AS35" s="108"/>
      <c r="AU35" s="292" t="s">
        <v>72</v>
      </c>
      <c r="AV35" s="295">
        <v>3124</v>
      </c>
      <c r="AW35" s="219" t="s">
        <v>65</v>
      </c>
      <c r="AX35" s="293">
        <v>1</v>
      </c>
      <c r="AY35" s="286">
        <v>1124891</v>
      </c>
      <c r="AZ35" s="291">
        <f>+AY35*AX35</f>
        <v>1124891</v>
      </c>
      <c r="BA35" s="270"/>
      <c r="BB35" s="270"/>
      <c r="BC35" s="270"/>
      <c r="BD35" s="272"/>
      <c r="BF35" s="54"/>
    </row>
    <row r="36" spans="1:58" ht="18.75" customHeight="1">
      <c r="A36" s="33"/>
      <c r="B36" s="154"/>
      <c r="C36" s="98"/>
      <c r="D36" s="74"/>
      <c r="E36" s="74"/>
      <c r="F36" s="133"/>
      <c r="G36" s="133"/>
      <c r="H36" s="53"/>
      <c r="I36" s="31"/>
      <c r="J36" s="31"/>
      <c r="K36" s="53"/>
      <c r="L36" s="31"/>
      <c r="M36" s="31"/>
      <c r="N36" s="31"/>
      <c r="O36" s="32"/>
      <c r="P36" s="97">
        <f t="shared" si="6"/>
        <v>0</v>
      </c>
      <c r="Q36" s="93">
        <f t="shared" si="7"/>
      </c>
      <c r="R36" s="55"/>
      <c r="S36" s="154"/>
      <c r="T36" s="98"/>
      <c r="U36" s="74"/>
      <c r="V36" s="31"/>
      <c r="W36" s="133"/>
      <c r="X36" s="108"/>
      <c r="Z36" s="200"/>
      <c r="AA36" s="201"/>
      <c r="AB36" s="194"/>
      <c r="AC36" s="202"/>
      <c r="AD36" s="203"/>
      <c r="AE36" s="204"/>
      <c r="AG36" s="70"/>
      <c r="AH36" s="98"/>
      <c r="AI36" s="74"/>
      <c r="AJ36" s="31"/>
      <c r="AK36" s="136"/>
      <c r="AL36" s="109"/>
      <c r="AN36" s="70"/>
      <c r="AO36" s="52"/>
      <c r="AP36" s="52"/>
      <c r="AQ36" s="31"/>
      <c r="AR36" s="50"/>
      <c r="AS36" s="108"/>
      <c r="AU36" s="200" t="s">
        <v>72</v>
      </c>
      <c r="AV36" s="201">
        <v>3124</v>
      </c>
      <c r="AW36" s="219" t="s">
        <v>51</v>
      </c>
      <c r="AX36" s="202">
        <v>3</v>
      </c>
      <c r="AY36" s="160">
        <v>935516</v>
      </c>
      <c r="AZ36" s="204">
        <f>+AY36*AX36</f>
        <v>2806548</v>
      </c>
      <c r="BA36" s="31"/>
      <c r="BB36" s="31"/>
      <c r="BC36" s="31"/>
      <c r="BD36" s="32"/>
      <c r="BF36" s="54"/>
    </row>
    <row r="37" spans="1:58" ht="18.75" customHeight="1">
      <c r="A37" s="33"/>
      <c r="B37" s="154"/>
      <c r="C37" s="99"/>
      <c r="D37" s="99"/>
      <c r="E37" s="98"/>
      <c r="F37" s="50"/>
      <c r="G37" s="133"/>
      <c r="H37" s="60"/>
      <c r="I37" s="33"/>
      <c r="J37" s="33"/>
      <c r="K37" s="33"/>
      <c r="L37" s="33"/>
      <c r="M37" s="33"/>
      <c r="N37" s="33"/>
      <c r="O37" s="34"/>
      <c r="P37" s="97">
        <f t="shared" si="6"/>
        <v>0</v>
      </c>
      <c r="Q37" s="93">
        <f t="shared" si="7"/>
      </c>
      <c r="R37" s="55"/>
      <c r="S37" s="154"/>
      <c r="T37" s="99"/>
      <c r="U37" s="99"/>
      <c r="V37" s="33"/>
      <c r="W37" s="50"/>
      <c r="X37" s="109"/>
      <c r="Z37" s="113"/>
      <c r="AA37" s="56"/>
      <c r="AB37" s="56"/>
      <c r="AC37" s="33"/>
      <c r="AD37" s="58"/>
      <c r="AE37" s="109"/>
      <c r="AG37" s="70"/>
      <c r="AH37" s="99"/>
      <c r="AI37" s="99"/>
      <c r="AJ37" s="33"/>
      <c r="AK37" s="57"/>
      <c r="AL37" s="109"/>
      <c r="AN37" s="113"/>
      <c r="AO37" s="56"/>
      <c r="AP37" s="56"/>
      <c r="AQ37" s="33"/>
      <c r="AR37" s="58"/>
      <c r="AS37" s="109"/>
      <c r="AU37" s="70"/>
      <c r="AV37" s="99"/>
      <c r="AW37" s="99"/>
      <c r="AX37" s="33"/>
      <c r="AY37" s="57"/>
      <c r="AZ37" s="57"/>
      <c r="BA37" s="33"/>
      <c r="BB37" s="33"/>
      <c r="BC37" s="33"/>
      <c r="BD37" s="34"/>
      <c r="BF37" s="54"/>
    </row>
    <row r="38" spans="1:58" ht="18.75" customHeight="1">
      <c r="A38" s="33"/>
      <c r="B38" s="154"/>
      <c r="C38" s="99"/>
      <c r="D38" s="99"/>
      <c r="E38" s="98"/>
      <c r="F38" s="50"/>
      <c r="G38" s="133"/>
      <c r="H38" s="33"/>
      <c r="I38" s="33"/>
      <c r="J38" s="33"/>
      <c r="K38" s="60"/>
      <c r="L38" s="33"/>
      <c r="M38" s="33"/>
      <c r="N38" s="33"/>
      <c r="O38" s="75"/>
      <c r="P38" s="97">
        <f t="shared" si="6"/>
        <v>0</v>
      </c>
      <c r="Q38" s="93">
        <f t="shared" si="7"/>
      </c>
      <c r="R38" s="55"/>
      <c r="S38" s="154"/>
      <c r="T38" s="213"/>
      <c r="U38" s="213"/>
      <c r="V38" s="251"/>
      <c r="W38" s="306"/>
      <c r="X38" s="111"/>
      <c r="Z38" s="113"/>
      <c r="AA38" s="56"/>
      <c r="AB38" s="56"/>
      <c r="AC38" s="33"/>
      <c r="AD38" s="58"/>
      <c r="AE38" s="109"/>
      <c r="AG38" s="70"/>
      <c r="AH38" s="99"/>
      <c r="AI38" s="99"/>
      <c r="AJ38" s="33"/>
      <c r="AK38" s="57"/>
      <c r="AL38" s="109"/>
      <c r="AN38" s="70"/>
      <c r="AO38" s="56"/>
      <c r="AP38" s="56"/>
      <c r="AQ38" s="33"/>
      <c r="AR38" s="50"/>
      <c r="AS38" s="109"/>
      <c r="AU38" s="70"/>
      <c r="AV38" s="99"/>
      <c r="AW38" s="99"/>
      <c r="AX38" s="33"/>
      <c r="AY38" s="57"/>
      <c r="AZ38" s="57"/>
      <c r="BA38" s="33"/>
      <c r="BB38" s="33"/>
      <c r="BC38" s="33"/>
      <c r="BD38" s="34"/>
      <c r="BF38" s="54"/>
    </row>
    <row r="39" spans="1:58" ht="18.75" customHeight="1">
      <c r="A39" s="33"/>
      <c r="B39" s="154"/>
      <c r="C39" s="99"/>
      <c r="D39" s="56"/>
      <c r="E39" s="56"/>
      <c r="F39" s="57"/>
      <c r="G39" s="136"/>
      <c r="H39" s="60"/>
      <c r="I39" s="33"/>
      <c r="J39" s="33"/>
      <c r="K39" s="60"/>
      <c r="L39" s="33"/>
      <c r="M39" s="33"/>
      <c r="N39" s="33"/>
      <c r="O39" s="34"/>
      <c r="P39" s="97">
        <f t="shared" si="6"/>
        <v>0</v>
      </c>
      <c r="Q39" s="93">
        <f t="shared" si="7"/>
      </c>
      <c r="R39" s="55"/>
      <c r="S39" s="154"/>
      <c r="T39" s="99"/>
      <c r="U39" s="56"/>
      <c r="V39" s="33"/>
      <c r="W39" s="57"/>
      <c r="X39" s="109"/>
      <c r="Z39" s="113"/>
      <c r="AA39" s="56"/>
      <c r="AB39" s="56"/>
      <c r="AC39" s="33"/>
      <c r="AD39" s="58"/>
      <c r="AE39" s="109"/>
      <c r="AG39" s="70"/>
      <c r="AH39" s="99"/>
      <c r="AI39" s="56"/>
      <c r="AJ39" s="33"/>
      <c r="AK39" s="57"/>
      <c r="AL39" s="109"/>
      <c r="AN39" s="113"/>
      <c r="AO39" s="56"/>
      <c r="AP39" s="56"/>
      <c r="AQ39" s="33"/>
      <c r="AR39" s="58"/>
      <c r="AS39" s="109"/>
      <c r="AU39" s="70"/>
      <c r="AV39" s="99"/>
      <c r="AW39" s="56"/>
      <c r="AX39" s="33"/>
      <c r="AY39" s="57"/>
      <c r="AZ39" s="57"/>
      <c r="BA39" s="33"/>
      <c r="BB39" s="33"/>
      <c r="BC39" s="33"/>
      <c r="BD39" s="34"/>
      <c r="BF39" s="54"/>
    </row>
    <row r="40" spans="1:58" ht="18.75" customHeight="1" thickBot="1">
      <c r="A40" s="33"/>
      <c r="B40" s="164"/>
      <c r="C40" s="99"/>
      <c r="D40" s="99"/>
      <c r="E40" s="99"/>
      <c r="F40" s="57"/>
      <c r="G40" s="136"/>
      <c r="H40" s="60"/>
      <c r="I40" s="33"/>
      <c r="J40" s="33"/>
      <c r="K40" s="33"/>
      <c r="L40" s="33"/>
      <c r="M40" s="33"/>
      <c r="N40" s="33"/>
      <c r="O40" s="34"/>
      <c r="P40" s="97">
        <f t="shared" si="6"/>
        <v>0</v>
      </c>
      <c r="Q40" s="93">
        <f t="shared" si="7"/>
      </c>
      <c r="R40" s="62"/>
      <c r="S40" s="308"/>
      <c r="T40" s="100"/>
      <c r="U40" s="100"/>
      <c r="V40" s="37"/>
      <c r="W40" s="64"/>
      <c r="X40" s="110"/>
      <c r="Z40" s="113"/>
      <c r="AA40" s="56"/>
      <c r="AB40" s="56"/>
      <c r="AC40" s="33"/>
      <c r="AD40" s="58"/>
      <c r="AE40" s="109"/>
      <c r="AG40" s="138"/>
      <c r="AH40" s="100"/>
      <c r="AI40" s="100"/>
      <c r="AJ40" s="37"/>
      <c r="AK40" s="64"/>
      <c r="AL40" s="110"/>
      <c r="AN40" s="113"/>
      <c r="AO40" s="56"/>
      <c r="AP40" s="56"/>
      <c r="AQ40" s="33"/>
      <c r="AR40" s="58"/>
      <c r="AS40" s="109"/>
      <c r="AU40" s="134"/>
      <c r="AV40" s="99"/>
      <c r="AW40" s="99"/>
      <c r="AX40" s="33"/>
      <c r="AY40" s="57"/>
      <c r="AZ40" s="57"/>
      <c r="BA40" s="33"/>
      <c r="BB40" s="33"/>
      <c r="BC40" s="33"/>
      <c r="BD40" s="34"/>
      <c r="BF40" s="54"/>
    </row>
    <row r="41" spans="1:58" ht="18.75" customHeight="1" thickBot="1">
      <c r="A41" s="65"/>
      <c r="B41" s="23"/>
      <c r="C41" s="101"/>
      <c r="D41" s="101"/>
      <c r="E41" s="101"/>
      <c r="F41" s="21"/>
      <c r="G41" s="21"/>
      <c r="H41" s="65"/>
      <c r="I41" s="65"/>
      <c r="J41" s="65"/>
      <c r="K41" s="65" t="s">
        <v>45</v>
      </c>
      <c r="L41" s="65"/>
      <c r="M41" s="65"/>
      <c r="N41" s="65"/>
      <c r="O41" s="65"/>
      <c r="P41" s="97"/>
      <c r="Q41" s="93"/>
      <c r="R41" s="65"/>
      <c r="S41" s="23"/>
      <c r="T41" s="101"/>
      <c r="U41" s="101"/>
      <c r="V41" s="65"/>
      <c r="W41" s="21"/>
      <c r="X41" s="210"/>
      <c r="Z41" s="121"/>
      <c r="AA41" s="59"/>
      <c r="AB41" s="59"/>
      <c r="AC41" s="33"/>
      <c r="AD41" s="58"/>
      <c r="AE41" s="109"/>
      <c r="AG41" s="23"/>
      <c r="AH41" s="101"/>
      <c r="AI41" s="209"/>
      <c r="AJ41" s="65"/>
      <c r="AK41" s="210"/>
      <c r="AL41" s="210"/>
      <c r="AN41" s="113"/>
      <c r="AO41" s="56"/>
      <c r="AP41" s="56"/>
      <c r="AQ41" s="33"/>
      <c r="AR41" s="58"/>
      <c r="AS41" s="109">
        <f>AR41*AQ41</f>
        <v>0</v>
      </c>
      <c r="AU41" s="243"/>
      <c r="AV41" s="100"/>
      <c r="AW41" s="63"/>
      <c r="AX41" s="37"/>
      <c r="AY41" s="244"/>
      <c r="AZ41" s="244"/>
      <c r="BA41" s="37"/>
      <c r="BB41" s="37"/>
      <c r="BC41" s="37"/>
      <c r="BD41" s="38"/>
      <c r="BF41" s="54"/>
    </row>
    <row r="42" spans="1:58" ht="18.75" customHeight="1">
      <c r="A42" s="65"/>
      <c r="B42" s="23"/>
      <c r="C42" s="101"/>
      <c r="D42" s="101"/>
      <c r="E42" s="101"/>
      <c r="F42" s="21"/>
      <c r="G42" s="21"/>
      <c r="H42" s="65"/>
      <c r="I42" s="65"/>
      <c r="J42" s="65"/>
      <c r="K42" s="65" t="s">
        <v>45</v>
      </c>
      <c r="L42" s="65"/>
      <c r="M42" s="65"/>
      <c r="N42" s="65"/>
      <c r="O42" s="65"/>
      <c r="P42" s="97"/>
      <c r="Q42" s="93"/>
      <c r="R42" s="65"/>
      <c r="S42" s="23"/>
      <c r="T42" s="101"/>
      <c r="U42" s="101"/>
      <c r="V42" s="65"/>
      <c r="W42" s="21"/>
      <c r="X42" s="210"/>
      <c r="Z42" s="115"/>
      <c r="AA42" s="76"/>
      <c r="AB42" s="59"/>
      <c r="AC42" s="33"/>
      <c r="AD42" s="58"/>
      <c r="AE42" s="109"/>
      <c r="AG42" s="23"/>
      <c r="AH42" s="101"/>
      <c r="AI42" s="209"/>
      <c r="AJ42" s="65"/>
      <c r="AK42" s="210"/>
      <c r="AL42" s="210"/>
      <c r="AN42" s="113"/>
      <c r="AO42" s="56"/>
      <c r="AP42" s="56"/>
      <c r="AQ42" s="33"/>
      <c r="AR42" s="58"/>
      <c r="AS42" s="109">
        <f>AR42*AQ42</f>
        <v>0</v>
      </c>
      <c r="AU42" s="23"/>
      <c r="AV42" s="101"/>
      <c r="AW42" s="209"/>
      <c r="AX42" s="65"/>
      <c r="AY42" s="210"/>
      <c r="AZ42" s="210"/>
      <c r="BA42" s="65"/>
      <c r="BB42" s="65"/>
      <c r="BC42" s="65"/>
      <c r="BD42" s="65"/>
      <c r="BF42" s="54"/>
    </row>
    <row r="43" spans="1:58" ht="18.75" customHeight="1">
      <c r="A43" s="65"/>
      <c r="B43" s="23"/>
      <c r="C43" s="101"/>
      <c r="D43" s="101"/>
      <c r="E43" s="101"/>
      <c r="F43" s="21"/>
      <c r="G43" s="21"/>
      <c r="H43" s="65"/>
      <c r="I43" s="65"/>
      <c r="J43" s="65"/>
      <c r="K43" s="65" t="s">
        <v>45</v>
      </c>
      <c r="L43" s="65"/>
      <c r="M43" s="65"/>
      <c r="N43" s="65"/>
      <c r="O43" s="65"/>
      <c r="P43" s="97"/>
      <c r="Q43" s="93"/>
      <c r="R43" s="65"/>
      <c r="S43" s="23"/>
      <c r="T43" s="101"/>
      <c r="U43" s="101"/>
      <c r="V43" s="65"/>
      <c r="W43" s="21"/>
      <c r="X43" s="210"/>
      <c r="Z43" s="115"/>
      <c r="AA43" s="76"/>
      <c r="AB43" s="59"/>
      <c r="AC43" s="33"/>
      <c r="AD43" s="58"/>
      <c r="AE43" s="109"/>
      <c r="AG43" s="23"/>
      <c r="AH43" s="101"/>
      <c r="AI43" s="209"/>
      <c r="AJ43" s="65"/>
      <c r="AK43" s="210"/>
      <c r="AL43" s="210"/>
      <c r="AN43" s="113"/>
      <c r="AO43" s="56"/>
      <c r="AP43" s="56"/>
      <c r="AQ43" s="33"/>
      <c r="AR43" s="58"/>
      <c r="AS43" s="109">
        <f>AR43*AQ43</f>
        <v>0</v>
      </c>
      <c r="AU43" s="23"/>
      <c r="AV43" s="101"/>
      <c r="AW43" s="209"/>
      <c r="AX43" s="65"/>
      <c r="AY43" s="210"/>
      <c r="AZ43" s="210"/>
      <c r="BA43" s="65"/>
      <c r="BB43" s="65"/>
      <c r="BC43" s="65"/>
      <c r="BD43" s="65"/>
      <c r="BF43" s="54"/>
    </row>
    <row r="44" spans="1:58" ht="18.75" customHeight="1" thickBot="1">
      <c r="A44" s="65"/>
      <c r="B44" s="23"/>
      <c r="C44" s="101"/>
      <c r="D44" s="101"/>
      <c r="E44" s="101"/>
      <c r="F44" s="21"/>
      <c r="G44" s="21"/>
      <c r="H44" s="65"/>
      <c r="I44" s="65"/>
      <c r="J44" s="65"/>
      <c r="K44" s="65" t="s">
        <v>45</v>
      </c>
      <c r="L44" s="65"/>
      <c r="M44" s="65"/>
      <c r="N44" s="65"/>
      <c r="O44" s="65"/>
      <c r="P44" s="97"/>
      <c r="Q44" s="93"/>
      <c r="R44" s="65"/>
      <c r="S44" s="23"/>
      <c r="T44" s="101"/>
      <c r="U44" s="101"/>
      <c r="V44" s="65"/>
      <c r="W44" s="21"/>
      <c r="X44" s="210"/>
      <c r="Z44" s="122"/>
      <c r="AA44" s="77"/>
      <c r="AB44" s="77"/>
      <c r="AC44" s="72"/>
      <c r="AD44" s="73"/>
      <c r="AE44" s="111"/>
      <c r="AG44" s="23"/>
      <c r="AH44" s="101"/>
      <c r="AI44" s="209"/>
      <c r="AJ44" s="65"/>
      <c r="AK44" s="210"/>
      <c r="AL44" s="210"/>
      <c r="AN44" s="114"/>
      <c r="AO44" s="71"/>
      <c r="AP44" s="71"/>
      <c r="AQ44" s="72"/>
      <c r="AR44" s="73"/>
      <c r="AS44" s="111">
        <f>AR44*AQ44</f>
        <v>0</v>
      </c>
      <c r="AU44" s="23"/>
      <c r="AV44" s="101"/>
      <c r="AW44" s="209"/>
      <c r="AX44" s="65"/>
      <c r="AY44" s="210"/>
      <c r="AZ44" s="210"/>
      <c r="BA44" s="65"/>
      <c r="BB44" s="65"/>
      <c r="BC44" s="65"/>
      <c r="BD44" s="65"/>
      <c r="BF44" s="54"/>
    </row>
    <row r="45" spans="1:58" ht="18.75" customHeight="1" thickBot="1">
      <c r="A45" s="39"/>
      <c r="B45" s="8" t="s">
        <v>36</v>
      </c>
      <c r="C45" s="186"/>
      <c r="D45" s="186"/>
      <c r="E45" s="186"/>
      <c r="F45" s="42"/>
      <c r="G45" s="42">
        <f>SUM(G46:G55)</f>
        <v>14085782</v>
      </c>
      <c r="H45" s="43">
        <f aca="true" t="shared" si="8" ref="H45:O45">SUM(H46:H61)</f>
        <v>0</v>
      </c>
      <c r="I45" s="43">
        <f t="shared" si="8"/>
        <v>18</v>
      </c>
      <c r="J45" s="43">
        <f t="shared" si="8"/>
        <v>1</v>
      </c>
      <c r="K45" s="43">
        <f t="shared" si="8"/>
        <v>2</v>
      </c>
      <c r="L45" s="43">
        <f t="shared" si="8"/>
        <v>6</v>
      </c>
      <c r="M45" s="43">
        <f t="shared" si="8"/>
        <v>0</v>
      </c>
      <c r="N45" s="43">
        <f t="shared" si="8"/>
        <v>6</v>
      </c>
      <c r="O45" s="43">
        <f t="shared" si="8"/>
        <v>0</v>
      </c>
      <c r="P45" s="97"/>
      <c r="Q45" s="93"/>
      <c r="R45" s="39"/>
      <c r="S45" s="8" t="s">
        <v>36</v>
      </c>
      <c r="T45" s="186"/>
      <c r="U45" s="186"/>
      <c r="V45" s="192">
        <f>+V46</f>
        <v>1</v>
      </c>
      <c r="W45" s="41"/>
      <c r="X45" s="47"/>
      <c r="Z45" s="8" t="s">
        <v>36</v>
      </c>
      <c r="AA45" s="67"/>
      <c r="AB45" s="67"/>
      <c r="AC45" s="39"/>
      <c r="AD45" s="78"/>
      <c r="AE45" s="47"/>
      <c r="AG45" s="277" t="s">
        <v>36</v>
      </c>
      <c r="AH45" s="186"/>
      <c r="AI45" s="280"/>
      <c r="AJ45" s="343">
        <f>SUM(AJ46:AJ61)</f>
        <v>20</v>
      </c>
      <c r="AK45" s="281"/>
      <c r="AL45" s="212">
        <f>SUM(AL46:AL61)</f>
        <v>14240865</v>
      </c>
      <c r="AN45" s="8" t="s">
        <v>36</v>
      </c>
      <c r="AO45" s="315"/>
      <c r="AP45" s="67"/>
      <c r="AQ45" s="39">
        <f>SUM(AQ46:AQ61)</f>
        <v>0</v>
      </c>
      <c r="AR45" s="78"/>
      <c r="AS45" s="47">
        <f>SUM(AS46:AS61)</f>
        <v>0</v>
      </c>
      <c r="AU45" s="8" t="s">
        <v>36</v>
      </c>
      <c r="AV45" s="186"/>
      <c r="AW45" s="67"/>
      <c r="AX45" s="39">
        <f>SUM(AX46:AX61)</f>
        <v>20</v>
      </c>
      <c r="AY45" s="78"/>
      <c r="AZ45" s="47">
        <f>SUM(AZ46:AZ61)</f>
        <v>14240865</v>
      </c>
      <c r="BA45" s="39">
        <f>SUM(BA46:BA61)</f>
        <v>6</v>
      </c>
      <c r="BB45" s="39">
        <f>SUM(BB46:BB61)</f>
        <v>0</v>
      </c>
      <c r="BC45" s="39">
        <f>SUM(BC46:BC61)</f>
        <v>6</v>
      </c>
      <c r="BD45" s="39">
        <f>SUM(BD46:BD61)</f>
        <v>0</v>
      </c>
      <c r="BF45" s="54"/>
    </row>
    <row r="46" spans="1:58" ht="18.75" customHeight="1">
      <c r="A46" s="159">
        <v>1</v>
      </c>
      <c r="B46" s="161" t="s">
        <v>63</v>
      </c>
      <c r="C46" s="165">
        <v>4173</v>
      </c>
      <c r="D46" s="166">
        <v>13</v>
      </c>
      <c r="E46" s="159">
        <v>1</v>
      </c>
      <c r="F46" s="160">
        <v>1022146</v>
      </c>
      <c r="G46" s="133">
        <f>SUM(F46)*E46</f>
        <v>1022146</v>
      </c>
      <c r="H46" s="53"/>
      <c r="I46" s="31"/>
      <c r="J46" s="31">
        <v>1</v>
      </c>
      <c r="K46" s="53"/>
      <c r="L46" s="31"/>
      <c r="M46" s="31"/>
      <c r="N46" s="31"/>
      <c r="O46" s="31"/>
      <c r="P46" s="97">
        <f aca="true" t="shared" si="9" ref="P46:P61">SUM(H46:K46)</f>
        <v>1</v>
      </c>
      <c r="Q46" s="93">
        <f>IF(A46="","",IF(A46=P46,"",IF(A46&gt;P46,"Hay más cargos según decreto que de situaciones administrativas","Hay menos cargos según decreto que de situaciones administrativas")))</f>
      </c>
      <c r="R46" s="310">
        <v>1</v>
      </c>
      <c r="S46" s="311" t="s">
        <v>63</v>
      </c>
      <c r="T46" s="283">
        <v>4173</v>
      </c>
      <c r="U46" s="312">
        <v>13</v>
      </c>
      <c r="V46" s="367">
        <v>1</v>
      </c>
      <c r="W46" s="286">
        <v>1022146</v>
      </c>
      <c r="X46" s="118">
        <f>+W46</f>
        <v>1022146</v>
      </c>
      <c r="Z46" s="112"/>
      <c r="AA46" s="49"/>
      <c r="AB46" s="49"/>
      <c r="AC46" s="31"/>
      <c r="AD46" s="51"/>
      <c r="AE46" s="108"/>
      <c r="AG46" s="282" t="s">
        <v>48</v>
      </c>
      <c r="AH46" s="173">
        <v>4044</v>
      </c>
      <c r="AI46" s="284">
        <v>15</v>
      </c>
      <c r="AJ46" s="285">
        <v>1</v>
      </c>
      <c r="AK46" s="286">
        <v>1077005</v>
      </c>
      <c r="AL46" s="287">
        <f aca="true" t="shared" si="10" ref="AL46:AL54">+AK46*AJ46</f>
        <v>1077005</v>
      </c>
      <c r="AN46" s="112"/>
      <c r="AO46" s="49"/>
      <c r="AP46" s="49"/>
      <c r="AQ46" s="31"/>
      <c r="AR46" s="51"/>
      <c r="AS46" s="108">
        <f aca="true" t="shared" si="11" ref="AS46:AS61">AR46*AQ46</f>
        <v>0</v>
      </c>
      <c r="AU46" s="292" t="s">
        <v>48</v>
      </c>
      <c r="AV46" s="173">
        <v>4044</v>
      </c>
      <c r="AW46" s="219">
        <v>15</v>
      </c>
      <c r="AX46" s="293">
        <v>1</v>
      </c>
      <c r="AY46" s="160">
        <v>1077005</v>
      </c>
      <c r="AZ46" s="291">
        <f aca="true" t="shared" si="12" ref="AZ46:AZ54">+AY46*AX46</f>
        <v>1077005</v>
      </c>
      <c r="BA46" s="270"/>
      <c r="BB46" s="270"/>
      <c r="BC46" s="270">
        <v>1</v>
      </c>
      <c r="BD46" s="272"/>
      <c r="BF46" s="54"/>
    </row>
    <row r="47" spans="1:58" ht="18.75" customHeight="1">
      <c r="A47" s="159">
        <v>1</v>
      </c>
      <c r="B47" s="161" t="s">
        <v>48</v>
      </c>
      <c r="C47" s="165">
        <v>4044</v>
      </c>
      <c r="D47" s="167">
        <v>13</v>
      </c>
      <c r="E47" s="159">
        <v>1</v>
      </c>
      <c r="F47" s="160">
        <v>1022146</v>
      </c>
      <c r="G47" s="133">
        <f aca="true" t="shared" si="13" ref="G47:G55">SUM(F47)*E47</f>
        <v>1022146</v>
      </c>
      <c r="H47" s="53"/>
      <c r="I47" s="31">
        <v>1</v>
      </c>
      <c r="J47" s="31"/>
      <c r="K47" s="53"/>
      <c r="L47" s="31"/>
      <c r="M47" s="31"/>
      <c r="N47" s="31">
        <v>1</v>
      </c>
      <c r="O47" s="31"/>
      <c r="P47" s="97"/>
      <c r="Q47" s="93"/>
      <c r="R47" s="55"/>
      <c r="S47" s="154"/>
      <c r="T47" s="99"/>
      <c r="U47" s="99"/>
      <c r="V47" s="31"/>
      <c r="W47" s="50"/>
      <c r="X47" s="108"/>
      <c r="Z47" s="112"/>
      <c r="AA47" s="49"/>
      <c r="AB47" s="49"/>
      <c r="AC47" s="31"/>
      <c r="AD47" s="51"/>
      <c r="AE47" s="108"/>
      <c r="AG47" s="238" t="s">
        <v>64</v>
      </c>
      <c r="AH47" s="165">
        <v>4178</v>
      </c>
      <c r="AI47" s="217">
        <v>13</v>
      </c>
      <c r="AJ47" s="168">
        <v>1</v>
      </c>
      <c r="AK47" s="160">
        <v>1022146</v>
      </c>
      <c r="AL47" s="239">
        <f t="shared" si="10"/>
        <v>1022146</v>
      </c>
      <c r="AN47" s="112"/>
      <c r="AO47" s="49"/>
      <c r="AP47" s="49"/>
      <c r="AQ47" s="31"/>
      <c r="AR47" s="51"/>
      <c r="AS47" s="108"/>
      <c r="AU47" s="161" t="s">
        <v>64</v>
      </c>
      <c r="AV47" s="165">
        <v>4178</v>
      </c>
      <c r="AW47" s="219">
        <v>13</v>
      </c>
      <c r="AX47" s="159">
        <v>1</v>
      </c>
      <c r="AY47" s="160">
        <v>1022146</v>
      </c>
      <c r="AZ47" s="178">
        <f t="shared" si="12"/>
        <v>1022146</v>
      </c>
      <c r="BA47" s="31"/>
      <c r="BB47" s="31"/>
      <c r="BC47" s="31"/>
      <c r="BD47" s="32"/>
      <c r="BF47" s="54"/>
    </row>
    <row r="48" spans="1:58" ht="18.75" customHeight="1">
      <c r="A48" s="159">
        <v>1</v>
      </c>
      <c r="B48" s="161" t="s">
        <v>64</v>
      </c>
      <c r="C48" s="165">
        <v>4178</v>
      </c>
      <c r="D48" s="167">
        <v>11</v>
      </c>
      <c r="E48" s="159">
        <v>1</v>
      </c>
      <c r="F48" s="160">
        <v>922142</v>
      </c>
      <c r="G48" s="133">
        <f t="shared" si="13"/>
        <v>922142</v>
      </c>
      <c r="H48" s="53"/>
      <c r="I48" s="31">
        <v>1</v>
      </c>
      <c r="J48" s="31"/>
      <c r="K48" s="53"/>
      <c r="L48" s="31"/>
      <c r="M48" s="31"/>
      <c r="N48" s="31"/>
      <c r="O48" s="31"/>
      <c r="P48" s="97"/>
      <c r="Q48" s="93"/>
      <c r="R48" s="55"/>
      <c r="S48" s="154"/>
      <c r="T48" s="189"/>
      <c r="U48" s="99"/>
      <c r="V48" s="31"/>
      <c r="W48" s="50"/>
      <c r="X48" s="108"/>
      <c r="Z48" s="112"/>
      <c r="AA48" s="49"/>
      <c r="AB48" s="49"/>
      <c r="AC48" s="31"/>
      <c r="AD48" s="51"/>
      <c r="AE48" s="108"/>
      <c r="AG48" s="238" t="s">
        <v>48</v>
      </c>
      <c r="AH48" s="165">
        <v>4044</v>
      </c>
      <c r="AI48" s="217">
        <v>11</v>
      </c>
      <c r="AJ48" s="168">
        <v>1</v>
      </c>
      <c r="AK48" s="160">
        <v>922142</v>
      </c>
      <c r="AL48" s="239">
        <f t="shared" si="10"/>
        <v>922142</v>
      </c>
      <c r="AN48" s="112"/>
      <c r="AO48" s="49"/>
      <c r="AP48" s="49"/>
      <c r="AQ48" s="31"/>
      <c r="AR48" s="51"/>
      <c r="AS48" s="108"/>
      <c r="AU48" s="161" t="s">
        <v>48</v>
      </c>
      <c r="AV48" s="165">
        <v>4044</v>
      </c>
      <c r="AW48" s="219">
        <v>11</v>
      </c>
      <c r="AX48" s="159">
        <v>1</v>
      </c>
      <c r="AY48" s="160">
        <v>922142</v>
      </c>
      <c r="AZ48" s="178">
        <f t="shared" si="12"/>
        <v>922142</v>
      </c>
      <c r="BA48" s="31"/>
      <c r="BB48" s="31"/>
      <c r="BC48" s="31"/>
      <c r="BD48" s="32"/>
      <c r="BF48" s="54"/>
    </row>
    <row r="49" spans="1:58" ht="18.75" customHeight="1">
      <c r="A49" s="159">
        <v>1</v>
      </c>
      <c r="B49" s="161" t="s">
        <v>48</v>
      </c>
      <c r="C49" s="165">
        <v>4044</v>
      </c>
      <c r="D49" s="167" t="s">
        <v>65</v>
      </c>
      <c r="E49" s="159">
        <v>1</v>
      </c>
      <c r="F49" s="160">
        <v>777282</v>
      </c>
      <c r="G49" s="133">
        <f t="shared" si="13"/>
        <v>777282</v>
      </c>
      <c r="H49" s="53"/>
      <c r="I49" s="31">
        <v>1</v>
      </c>
      <c r="J49" s="31"/>
      <c r="K49" s="53"/>
      <c r="L49" s="31"/>
      <c r="M49" s="31"/>
      <c r="N49" s="31"/>
      <c r="O49" s="31"/>
      <c r="P49" s="97"/>
      <c r="Q49" s="93"/>
      <c r="R49" s="55"/>
      <c r="S49" s="191"/>
      <c r="T49" s="99"/>
      <c r="U49" s="99"/>
      <c r="V49" s="31"/>
      <c r="W49" s="50"/>
      <c r="X49" s="108"/>
      <c r="Z49" s="112"/>
      <c r="AA49" s="49"/>
      <c r="AB49" s="49"/>
      <c r="AC49" s="31"/>
      <c r="AD49" s="51"/>
      <c r="AE49" s="108"/>
      <c r="AG49" s="238" t="s">
        <v>50</v>
      </c>
      <c r="AH49" s="165">
        <v>4178</v>
      </c>
      <c r="AI49" s="217">
        <v>10</v>
      </c>
      <c r="AJ49" s="168">
        <v>2</v>
      </c>
      <c r="AK49" s="160">
        <v>854322</v>
      </c>
      <c r="AL49" s="239">
        <f t="shared" si="10"/>
        <v>1708644</v>
      </c>
      <c r="AN49" s="112"/>
      <c r="AO49" s="49"/>
      <c r="AP49" s="49"/>
      <c r="AQ49" s="31"/>
      <c r="AR49" s="51"/>
      <c r="AS49" s="108"/>
      <c r="AU49" s="161" t="s">
        <v>50</v>
      </c>
      <c r="AV49" s="165">
        <v>4178</v>
      </c>
      <c r="AW49" s="219">
        <v>10</v>
      </c>
      <c r="AX49" s="159">
        <v>2</v>
      </c>
      <c r="AY49" s="160">
        <v>854322</v>
      </c>
      <c r="AZ49" s="178">
        <f t="shared" si="12"/>
        <v>1708644</v>
      </c>
      <c r="BA49" s="31"/>
      <c r="BB49" s="31"/>
      <c r="BC49" s="31"/>
      <c r="BD49" s="32"/>
      <c r="BF49" s="54"/>
    </row>
    <row r="50" spans="1:58" ht="18.75" customHeight="1">
      <c r="A50" s="159">
        <v>2</v>
      </c>
      <c r="B50" s="161" t="s">
        <v>50</v>
      </c>
      <c r="C50" s="165">
        <v>4178</v>
      </c>
      <c r="D50" s="167" t="s">
        <v>57</v>
      </c>
      <c r="E50" s="159">
        <v>2</v>
      </c>
      <c r="F50" s="160">
        <v>730670</v>
      </c>
      <c r="G50" s="133">
        <f t="shared" si="13"/>
        <v>1461340</v>
      </c>
      <c r="H50" s="33"/>
      <c r="I50" s="33">
        <v>2</v>
      </c>
      <c r="J50" s="33"/>
      <c r="K50" s="33"/>
      <c r="L50" s="33"/>
      <c r="M50" s="33"/>
      <c r="N50" s="33"/>
      <c r="O50" s="33"/>
      <c r="P50" s="97">
        <f t="shared" si="9"/>
        <v>2</v>
      </c>
      <c r="Q50" s="93">
        <f aca="true" t="shared" si="14" ref="Q50:Q56">IF(A50="","",IF(A50=P50,"",IF(A50&gt;P50,"Hay más cargos según decreto que de situaciones administrativas","Hay menos cargos según decreto que de situaciones administrativas")))</f>
      </c>
      <c r="R50" s="55"/>
      <c r="S50" s="81"/>
      <c r="T50" s="103"/>
      <c r="U50" s="103"/>
      <c r="V50" s="31"/>
      <c r="W50" s="57"/>
      <c r="X50" s="109"/>
      <c r="Z50" s="113"/>
      <c r="AA50" s="56"/>
      <c r="AB50" s="56"/>
      <c r="AC50" s="33"/>
      <c r="AD50" s="58"/>
      <c r="AE50" s="109"/>
      <c r="AG50" s="238" t="s">
        <v>50</v>
      </c>
      <c r="AH50" s="165">
        <v>4178</v>
      </c>
      <c r="AI50" s="217" t="s">
        <v>57</v>
      </c>
      <c r="AJ50" s="168">
        <v>4</v>
      </c>
      <c r="AK50" s="160">
        <v>730670</v>
      </c>
      <c r="AL50" s="239">
        <f t="shared" si="10"/>
        <v>2922680</v>
      </c>
      <c r="AN50" s="113"/>
      <c r="AO50" s="56"/>
      <c r="AP50" s="56"/>
      <c r="AQ50" s="33"/>
      <c r="AR50" s="58"/>
      <c r="AS50" s="109">
        <f t="shared" si="11"/>
        <v>0</v>
      </c>
      <c r="AU50" s="161" t="s">
        <v>50</v>
      </c>
      <c r="AV50" s="165">
        <v>4178</v>
      </c>
      <c r="AW50" s="219" t="s">
        <v>57</v>
      </c>
      <c r="AX50" s="159">
        <v>4</v>
      </c>
      <c r="AY50" s="160">
        <v>730670</v>
      </c>
      <c r="AZ50" s="178">
        <f t="shared" si="12"/>
        <v>2922680</v>
      </c>
      <c r="BA50" s="33">
        <v>3</v>
      </c>
      <c r="BB50" s="33"/>
      <c r="BC50" s="33">
        <v>1</v>
      </c>
      <c r="BD50" s="34"/>
      <c r="BF50" s="54"/>
    </row>
    <row r="51" spans="1:58" ht="18.75" customHeight="1">
      <c r="A51" s="159">
        <v>4</v>
      </c>
      <c r="B51" s="161" t="s">
        <v>50</v>
      </c>
      <c r="C51" s="165">
        <v>4178</v>
      </c>
      <c r="D51" s="167" t="s">
        <v>51</v>
      </c>
      <c r="E51" s="159">
        <v>4</v>
      </c>
      <c r="F51" s="160">
        <v>630060</v>
      </c>
      <c r="G51" s="133">
        <f t="shared" si="13"/>
        <v>2520240</v>
      </c>
      <c r="H51" s="31"/>
      <c r="I51" s="31">
        <v>4</v>
      </c>
      <c r="J51" s="31"/>
      <c r="K51" s="31"/>
      <c r="L51" s="31">
        <v>3</v>
      </c>
      <c r="M51" s="31"/>
      <c r="N51" s="31">
        <v>1</v>
      </c>
      <c r="O51" s="31"/>
      <c r="P51" s="97">
        <f t="shared" si="9"/>
        <v>4</v>
      </c>
      <c r="Q51" s="93">
        <f t="shared" si="14"/>
      </c>
      <c r="R51" s="48"/>
      <c r="S51" s="81"/>
      <c r="T51" s="104"/>
      <c r="U51" s="104"/>
      <c r="V51" s="31"/>
      <c r="W51" s="50"/>
      <c r="X51" s="108"/>
      <c r="Z51" s="112"/>
      <c r="AA51" s="49"/>
      <c r="AB51" s="49"/>
      <c r="AC51" s="31"/>
      <c r="AD51" s="51"/>
      <c r="AE51" s="108"/>
      <c r="AG51" s="238" t="s">
        <v>66</v>
      </c>
      <c r="AH51" s="165">
        <v>4044</v>
      </c>
      <c r="AI51" s="217" t="s">
        <v>58</v>
      </c>
      <c r="AJ51" s="168">
        <v>2</v>
      </c>
      <c r="AK51" s="160">
        <v>576077</v>
      </c>
      <c r="AL51" s="239">
        <f t="shared" si="10"/>
        <v>1152154</v>
      </c>
      <c r="AN51" s="112"/>
      <c r="AO51" s="49"/>
      <c r="AP51" s="49"/>
      <c r="AQ51" s="31"/>
      <c r="AR51" s="51"/>
      <c r="AS51" s="108">
        <f t="shared" si="11"/>
        <v>0</v>
      </c>
      <c r="AU51" s="161" t="s">
        <v>66</v>
      </c>
      <c r="AV51" s="165">
        <v>4044</v>
      </c>
      <c r="AW51" s="219" t="s">
        <v>58</v>
      </c>
      <c r="AX51" s="159">
        <v>2</v>
      </c>
      <c r="AY51" s="160">
        <v>576077</v>
      </c>
      <c r="AZ51" s="178">
        <f t="shared" si="12"/>
        <v>1152154</v>
      </c>
      <c r="BA51" s="31">
        <v>1</v>
      </c>
      <c r="BB51" s="31"/>
      <c r="BC51" s="31"/>
      <c r="BD51" s="32"/>
      <c r="BF51" s="54"/>
    </row>
    <row r="52" spans="1:58" ht="18.75" customHeight="1">
      <c r="A52" s="159">
        <v>2</v>
      </c>
      <c r="B52" s="161" t="s">
        <v>66</v>
      </c>
      <c r="C52" s="165">
        <v>4044</v>
      </c>
      <c r="D52" s="167" t="s">
        <v>55</v>
      </c>
      <c r="E52" s="159">
        <v>2</v>
      </c>
      <c r="F52" s="160">
        <v>566711</v>
      </c>
      <c r="G52" s="133">
        <f t="shared" si="13"/>
        <v>1133422</v>
      </c>
      <c r="H52" s="33"/>
      <c r="I52" s="33">
        <v>2</v>
      </c>
      <c r="J52" s="33"/>
      <c r="K52" s="33"/>
      <c r="L52" s="33">
        <v>1</v>
      </c>
      <c r="M52" s="33"/>
      <c r="N52" s="33"/>
      <c r="O52" s="33"/>
      <c r="P52" s="97">
        <f t="shared" si="9"/>
        <v>2</v>
      </c>
      <c r="Q52" s="93">
        <f t="shared" si="14"/>
      </c>
      <c r="R52" s="55"/>
      <c r="S52" s="81"/>
      <c r="T52" s="104"/>
      <c r="U52" s="104"/>
      <c r="V52" s="31"/>
      <c r="W52" s="50"/>
      <c r="X52" s="109"/>
      <c r="Z52" s="113"/>
      <c r="AA52" s="56"/>
      <c r="AB52" s="56"/>
      <c r="AC52" s="33"/>
      <c r="AD52" s="58"/>
      <c r="AE52" s="109"/>
      <c r="AG52" s="238" t="s">
        <v>67</v>
      </c>
      <c r="AH52" s="165">
        <v>4103</v>
      </c>
      <c r="AI52" s="217" t="s">
        <v>65</v>
      </c>
      <c r="AJ52" s="168">
        <v>2</v>
      </c>
      <c r="AK52" s="160">
        <v>730670</v>
      </c>
      <c r="AL52" s="239">
        <f t="shared" si="10"/>
        <v>1461340</v>
      </c>
      <c r="AN52" s="113"/>
      <c r="AO52" s="56"/>
      <c r="AP52" s="56"/>
      <c r="AQ52" s="33"/>
      <c r="AR52" s="58"/>
      <c r="AS52" s="109">
        <f t="shared" si="11"/>
        <v>0</v>
      </c>
      <c r="AU52" s="161" t="s">
        <v>67</v>
      </c>
      <c r="AV52" s="165">
        <v>4103</v>
      </c>
      <c r="AW52" s="219" t="s">
        <v>57</v>
      </c>
      <c r="AX52" s="159">
        <v>2</v>
      </c>
      <c r="AY52" s="160">
        <v>730670</v>
      </c>
      <c r="AZ52" s="178">
        <f t="shared" si="12"/>
        <v>1461340</v>
      </c>
      <c r="BA52" s="33"/>
      <c r="BB52" s="33"/>
      <c r="BC52" s="33">
        <v>2</v>
      </c>
      <c r="BD52" s="34"/>
      <c r="BF52" s="54"/>
    </row>
    <row r="53" spans="1:58" ht="18.75" customHeight="1">
      <c r="A53" s="159">
        <v>2</v>
      </c>
      <c r="B53" s="161" t="s">
        <v>67</v>
      </c>
      <c r="C53" s="165">
        <v>4103</v>
      </c>
      <c r="D53" s="167" t="s">
        <v>51</v>
      </c>
      <c r="E53" s="159">
        <v>2</v>
      </c>
      <c r="F53" s="160">
        <v>630060</v>
      </c>
      <c r="G53" s="133">
        <f t="shared" si="13"/>
        <v>1260120</v>
      </c>
      <c r="H53" s="60"/>
      <c r="I53" s="33">
        <v>2</v>
      </c>
      <c r="J53" s="33"/>
      <c r="K53" s="33"/>
      <c r="L53" s="33"/>
      <c r="M53" s="33"/>
      <c r="N53" s="33">
        <v>2</v>
      </c>
      <c r="O53" s="33"/>
      <c r="P53" s="97">
        <f t="shared" si="9"/>
        <v>2</v>
      </c>
      <c r="Q53" s="93">
        <f t="shared" si="14"/>
      </c>
      <c r="R53" s="55"/>
      <c r="S53" s="81"/>
      <c r="T53" s="104"/>
      <c r="U53" s="74"/>
      <c r="V53" s="31"/>
      <c r="W53" s="57"/>
      <c r="X53" s="109"/>
      <c r="Z53" s="113"/>
      <c r="AA53" s="56"/>
      <c r="AB53" s="56"/>
      <c r="AC53" s="33"/>
      <c r="AD53" s="58"/>
      <c r="AE53" s="109"/>
      <c r="AG53" s="238" t="s">
        <v>49</v>
      </c>
      <c r="AH53" s="165">
        <v>4097</v>
      </c>
      <c r="AI53" s="217" t="s">
        <v>52</v>
      </c>
      <c r="AJ53" s="168">
        <v>4</v>
      </c>
      <c r="AK53" s="160">
        <v>568629</v>
      </c>
      <c r="AL53" s="239">
        <f t="shared" si="10"/>
        <v>2274516</v>
      </c>
      <c r="AN53" s="113"/>
      <c r="AO53" s="56"/>
      <c r="AP53" s="56"/>
      <c r="AQ53" s="33"/>
      <c r="AR53" s="58"/>
      <c r="AS53" s="109">
        <f t="shared" si="11"/>
        <v>0</v>
      </c>
      <c r="AU53" s="161" t="s">
        <v>49</v>
      </c>
      <c r="AV53" s="165">
        <v>4097</v>
      </c>
      <c r="AW53" s="219" t="s">
        <v>52</v>
      </c>
      <c r="AX53" s="159">
        <v>4</v>
      </c>
      <c r="AY53" s="160">
        <v>568629</v>
      </c>
      <c r="AZ53" s="178">
        <f t="shared" si="12"/>
        <v>2274516</v>
      </c>
      <c r="BA53" s="33"/>
      <c r="BB53" s="33"/>
      <c r="BC53" s="33">
        <v>1</v>
      </c>
      <c r="BD53" s="34"/>
      <c r="BF53" s="54"/>
    </row>
    <row r="54" spans="1:58" ht="18.75" customHeight="1">
      <c r="A54" s="159">
        <v>4</v>
      </c>
      <c r="B54" s="161" t="s">
        <v>49</v>
      </c>
      <c r="C54" s="165">
        <v>4097</v>
      </c>
      <c r="D54" s="167" t="s">
        <v>55</v>
      </c>
      <c r="E54" s="159">
        <v>4</v>
      </c>
      <c r="F54" s="160">
        <v>566711</v>
      </c>
      <c r="G54" s="133">
        <f t="shared" si="13"/>
        <v>2266844</v>
      </c>
      <c r="H54" s="33"/>
      <c r="I54" s="33">
        <v>4</v>
      </c>
      <c r="J54" s="33"/>
      <c r="K54" s="60"/>
      <c r="L54" s="33"/>
      <c r="M54" s="33"/>
      <c r="N54" s="33">
        <v>1</v>
      </c>
      <c r="O54" s="33"/>
      <c r="P54" s="97">
        <f t="shared" si="9"/>
        <v>4</v>
      </c>
      <c r="Q54" s="93">
        <f t="shared" si="14"/>
      </c>
      <c r="R54" s="55"/>
      <c r="S54" s="70"/>
      <c r="T54" s="103"/>
      <c r="U54" s="76"/>
      <c r="V54" s="31"/>
      <c r="W54" s="57"/>
      <c r="X54" s="109"/>
      <c r="Z54" s="70"/>
      <c r="AA54" s="59"/>
      <c r="AB54" s="59"/>
      <c r="AC54" s="57"/>
      <c r="AD54" s="58"/>
      <c r="AE54" s="109"/>
      <c r="AG54" s="238" t="s">
        <v>68</v>
      </c>
      <c r="AH54" s="165">
        <v>4064</v>
      </c>
      <c r="AI54" s="217" t="s">
        <v>56</v>
      </c>
      <c r="AJ54" s="168">
        <v>3</v>
      </c>
      <c r="AK54" s="160">
        <v>566746</v>
      </c>
      <c r="AL54" s="239">
        <f t="shared" si="10"/>
        <v>1700238</v>
      </c>
      <c r="AN54" s="113"/>
      <c r="AO54" s="56"/>
      <c r="AP54" s="56"/>
      <c r="AQ54" s="33"/>
      <c r="AR54" s="58"/>
      <c r="AS54" s="109">
        <f t="shared" si="11"/>
        <v>0</v>
      </c>
      <c r="AU54" s="238" t="s">
        <v>68</v>
      </c>
      <c r="AV54" s="165">
        <v>4064</v>
      </c>
      <c r="AW54" s="219" t="s">
        <v>56</v>
      </c>
      <c r="AX54" s="159">
        <v>3</v>
      </c>
      <c r="AY54" s="160">
        <v>566746</v>
      </c>
      <c r="AZ54" s="178">
        <f t="shared" si="12"/>
        <v>1700238</v>
      </c>
      <c r="BA54" s="33">
        <v>2</v>
      </c>
      <c r="BB54" s="33"/>
      <c r="BC54" s="33">
        <v>1</v>
      </c>
      <c r="BD54" s="34"/>
      <c r="BF54" s="54"/>
    </row>
    <row r="55" spans="1:58" ht="18.75" customHeight="1">
      <c r="A55" s="159">
        <v>3</v>
      </c>
      <c r="B55" s="168" t="s">
        <v>68</v>
      </c>
      <c r="C55" s="165">
        <v>4064</v>
      </c>
      <c r="D55" s="167" t="s">
        <v>53</v>
      </c>
      <c r="E55" s="159">
        <v>3</v>
      </c>
      <c r="F55" s="160">
        <v>566700</v>
      </c>
      <c r="G55" s="133">
        <f t="shared" si="13"/>
        <v>1700100</v>
      </c>
      <c r="H55" s="33"/>
      <c r="I55" s="33">
        <v>1</v>
      </c>
      <c r="J55" s="33"/>
      <c r="K55" s="60">
        <v>2</v>
      </c>
      <c r="L55" s="33">
        <v>2</v>
      </c>
      <c r="M55" s="33"/>
      <c r="N55" s="33">
        <v>1</v>
      </c>
      <c r="O55" s="33"/>
      <c r="P55" s="97">
        <f t="shared" si="9"/>
        <v>3</v>
      </c>
      <c r="Q55" s="93">
        <f t="shared" si="14"/>
      </c>
      <c r="R55" s="55"/>
      <c r="S55" s="70"/>
      <c r="T55" s="103"/>
      <c r="U55" s="76"/>
      <c r="V55" s="31"/>
      <c r="W55" s="57"/>
      <c r="X55" s="109"/>
      <c r="Z55" s="113"/>
      <c r="AA55" s="56"/>
      <c r="AB55" s="56"/>
      <c r="AC55" s="33"/>
      <c r="AD55" s="58"/>
      <c r="AE55" s="109"/>
      <c r="AG55" s="70"/>
      <c r="AH55" s="103"/>
      <c r="AI55" s="76"/>
      <c r="AJ55" s="33"/>
      <c r="AK55" s="57"/>
      <c r="AL55" s="109"/>
      <c r="AN55" s="113"/>
      <c r="AO55" s="56"/>
      <c r="AP55" s="56"/>
      <c r="AQ55" s="33"/>
      <c r="AR55" s="58"/>
      <c r="AS55" s="109">
        <f t="shared" si="11"/>
        <v>0</v>
      </c>
      <c r="AU55" s="70"/>
      <c r="AV55" s="103"/>
      <c r="AW55" s="76"/>
      <c r="AX55" s="31"/>
      <c r="AY55" s="57"/>
      <c r="AZ55" s="109"/>
      <c r="BA55" s="33"/>
      <c r="BB55" s="33"/>
      <c r="BC55" s="33"/>
      <c r="BD55" s="34"/>
      <c r="BF55" s="54"/>
    </row>
    <row r="56" spans="1:58" ht="18.75" customHeight="1">
      <c r="A56" s="33"/>
      <c r="B56" s="70"/>
      <c r="C56" s="342"/>
      <c r="D56" s="76"/>
      <c r="E56" s="76"/>
      <c r="F56" s="57"/>
      <c r="G56" s="133"/>
      <c r="H56" s="33"/>
      <c r="I56" s="33"/>
      <c r="J56" s="33"/>
      <c r="K56" s="60"/>
      <c r="L56" s="33"/>
      <c r="M56" s="60"/>
      <c r="N56" s="60"/>
      <c r="O56" s="33"/>
      <c r="P56" s="97">
        <f t="shared" si="9"/>
        <v>0</v>
      </c>
      <c r="Q56" s="93">
        <f t="shared" si="14"/>
      </c>
      <c r="R56" s="55"/>
      <c r="S56" s="70"/>
      <c r="T56" s="103"/>
      <c r="U56" s="76"/>
      <c r="V56" s="31"/>
      <c r="W56" s="57"/>
      <c r="X56" s="109"/>
      <c r="Z56" s="113"/>
      <c r="AA56" s="56"/>
      <c r="AB56" s="56"/>
      <c r="AC56" s="33"/>
      <c r="AD56" s="58"/>
      <c r="AE56" s="109"/>
      <c r="AG56" s="70"/>
      <c r="AH56" s="103"/>
      <c r="AI56" s="76"/>
      <c r="AJ56" s="33"/>
      <c r="AK56" s="57"/>
      <c r="AL56" s="109"/>
      <c r="AN56" s="70"/>
      <c r="AO56" s="103"/>
      <c r="AP56" s="76"/>
      <c r="AQ56" s="31"/>
      <c r="AR56" s="58"/>
      <c r="AS56" s="109"/>
      <c r="AU56" s="70"/>
      <c r="AV56" s="103"/>
      <c r="AW56" s="76"/>
      <c r="AX56" s="31"/>
      <c r="AY56" s="57"/>
      <c r="AZ56" s="109"/>
      <c r="BA56" s="33"/>
      <c r="BB56" s="33"/>
      <c r="BC56" s="33"/>
      <c r="BD56" s="34"/>
      <c r="BF56" s="54"/>
    </row>
    <row r="57" spans="1:58" ht="18.75" customHeight="1">
      <c r="A57" s="33"/>
      <c r="B57" s="70"/>
      <c r="C57" s="103"/>
      <c r="D57" s="76"/>
      <c r="E57" s="76"/>
      <c r="F57" s="57"/>
      <c r="G57" s="133"/>
      <c r="H57" s="33"/>
      <c r="I57" s="33"/>
      <c r="J57" s="33"/>
      <c r="K57" s="60"/>
      <c r="L57" s="33"/>
      <c r="M57" s="60"/>
      <c r="N57" s="60"/>
      <c r="O57" s="33"/>
      <c r="P57" s="97"/>
      <c r="Q57" s="93"/>
      <c r="R57" s="55"/>
      <c r="S57" s="70"/>
      <c r="T57" s="103"/>
      <c r="U57" s="76"/>
      <c r="V57" s="31"/>
      <c r="W57" s="57"/>
      <c r="X57" s="109"/>
      <c r="Z57" s="113"/>
      <c r="AA57" s="56"/>
      <c r="AB57" s="56"/>
      <c r="AC57" s="33"/>
      <c r="AD57" s="58"/>
      <c r="AE57" s="109"/>
      <c r="AG57" s="70"/>
      <c r="AH57" s="103"/>
      <c r="AI57" s="76"/>
      <c r="AJ57" s="33"/>
      <c r="AK57" s="57"/>
      <c r="AL57" s="109"/>
      <c r="AN57" s="70"/>
      <c r="AO57" s="103"/>
      <c r="AP57" s="76"/>
      <c r="AQ57" s="31"/>
      <c r="AR57" s="58"/>
      <c r="AS57" s="109"/>
      <c r="AU57" s="70"/>
      <c r="AV57" s="103"/>
      <c r="AW57" s="76"/>
      <c r="AX57" s="31"/>
      <c r="AY57" s="57"/>
      <c r="AZ57" s="109"/>
      <c r="BA57" s="33"/>
      <c r="BB57" s="33"/>
      <c r="BC57" s="33"/>
      <c r="BD57" s="34"/>
      <c r="BF57" s="54"/>
    </row>
    <row r="58" spans="1:58" ht="18.75" customHeight="1">
      <c r="A58" s="33"/>
      <c r="B58" s="134"/>
      <c r="C58" s="103"/>
      <c r="D58" s="103"/>
      <c r="E58" s="103"/>
      <c r="F58" s="57"/>
      <c r="G58" s="133"/>
      <c r="H58" s="60"/>
      <c r="I58" s="33"/>
      <c r="J58" s="33"/>
      <c r="K58" s="60"/>
      <c r="L58" s="33"/>
      <c r="M58" s="60"/>
      <c r="N58" s="60"/>
      <c r="O58" s="33"/>
      <c r="P58" s="97">
        <f t="shared" si="9"/>
        <v>0</v>
      </c>
      <c r="Q58" s="93">
        <f>IF(A58="","",IF(A58=P58,"",IF(A58&gt;P58,"Hay más cargos según decreto que de situaciones administrativas","Hay menos cargos según decreto que de situaciones administrativas")))</f>
      </c>
      <c r="R58" s="55"/>
      <c r="S58" s="134"/>
      <c r="T58" s="103"/>
      <c r="U58" s="103"/>
      <c r="V58" s="31"/>
      <c r="W58" s="57"/>
      <c r="X58" s="109"/>
      <c r="Z58" s="113"/>
      <c r="AA58" s="56"/>
      <c r="AB58" s="56"/>
      <c r="AC58" s="33"/>
      <c r="AD58" s="58"/>
      <c r="AE58" s="109"/>
      <c r="AG58" s="134"/>
      <c r="AH58" s="103"/>
      <c r="AI58" s="103"/>
      <c r="AJ58" s="33"/>
      <c r="AK58" s="57"/>
      <c r="AL58" s="109"/>
      <c r="AN58" s="113"/>
      <c r="AO58" s="56"/>
      <c r="AP58" s="56"/>
      <c r="AQ58" s="33"/>
      <c r="AR58" s="58"/>
      <c r="AS58" s="109">
        <f t="shared" si="11"/>
        <v>0</v>
      </c>
      <c r="AU58" s="134"/>
      <c r="AV58" s="103"/>
      <c r="AW58" s="103"/>
      <c r="AX58" s="31"/>
      <c r="AY58" s="57"/>
      <c r="AZ58" s="109"/>
      <c r="BA58" s="33"/>
      <c r="BB58" s="33"/>
      <c r="BC58" s="33"/>
      <c r="BD58" s="34"/>
      <c r="BF58" s="54"/>
    </row>
    <row r="59" spans="1:58" ht="18.75" customHeight="1">
      <c r="A59" s="33"/>
      <c r="B59" s="70"/>
      <c r="C59" s="103"/>
      <c r="D59" s="59"/>
      <c r="E59" s="59"/>
      <c r="F59" s="57"/>
      <c r="G59" s="133"/>
      <c r="H59" s="60"/>
      <c r="I59" s="60"/>
      <c r="J59" s="60"/>
      <c r="K59" s="60"/>
      <c r="L59" s="60"/>
      <c r="M59" s="60"/>
      <c r="N59" s="60"/>
      <c r="O59" s="60"/>
      <c r="P59" s="97">
        <f t="shared" si="9"/>
        <v>0</v>
      </c>
      <c r="Q59" s="93">
        <f>IF(A59="","",IF(A59=P59,"",IF(A59&gt;P59,"Hay más cargos según decreto que de situaciones administrativas","Hay menos cargos según decreto que de situaciones administrativas")))</f>
      </c>
      <c r="R59" s="55"/>
      <c r="S59" s="70"/>
      <c r="T59" s="103"/>
      <c r="U59" s="59"/>
      <c r="V59" s="31"/>
      <c r="W59" s="57"/>
      <c r="X59" s="109"/>
      <c r="Z59" s="113"/>
      <c r="AA59" s="56"/>
      <c r="AB59" s="56"/>
      <c r="AC59" s="33"/>
      <c r="AD59" s="58"/>
      <c r="AE59" s="109"/>
      <c r="AG59" s="70"/>
      <c r="AH59" s="103"/>
      <c r="AI59" s="76"/>
      <c r="AJ59" s="33"/>
      <c r="AK59" s="57"/>
      <c r="AL59" s="109"/>
      <c r="AN59" s="113"/>
      <c r="AO59" s="56"/>
      <c r="AP59" s="56"/>
      <c r="AQ59" s="33"/>
      <c r="AR59" s="58"/>
      <c r="AS59" s="109">
        <f t="shared" si="11"/>
        <v>0</v>
      </c>
      <c r="AU59" s="70"/>
      <c r="AV59" s="103"/>
      <c r="AW59" s="76"/>
      <c r="AX59" s="31"/>
      <c r="AY59" s="57"/>
      <c r="AZ59" s="109"/>
      <c r="BA59" s="60"/>
      <c r="BB59" s="60"/>
      <c r="BC59" s="60"/>
      <c r="BD59" s="34"/>
      <c r="BF59" s="54"/>
    </row>
    <row r="60" spans="1:58" ht="18.75" customHeight="1">
      <c r="A60" s="33"/>
      <c r="B60" s="70"/>
      <c r="C60" s="103"/>
      <c r="D60" s="135"/>
      <c r="E60" s="135"/>
      <c r="F60" s="136"/>
      <c r="G60" s="133"/>
      <c r="H60" s="33"/>
      <c r="I60" s="60"/>
      <c r="J60" s="60"/>
      <c r="K60" s="60"/>
      <c r="L60" s="33"/>
      <c r="M60" s="33"/>
      <c r="N60" s="33"/>
      <c r="O60" s="33"/>
      <c r="P60" s="97">
        <f t="shared" si="9"/>
        <v>0</v>
      </c>
      <c r="Q60" s="93">
        <f>IF(A60="","",IF(A60=P60,"",IF(A60&gt;P60,"Hay más cargos según decreto que de situaciones administrativas","Hay menos cargos según decreto que de situaciones administrativas")))</f>
      </c>
      <c r="R60" s="55"/>
      <c r="S60" s="70"/>
      <c r="T60" s="103"/>
      <c r="U60" s="135"/>
      <c r="V60" s="31"/>
      <c r="W60" s="136"/>
      <c r="X60" s="109"/>
      <c r="Z60" s="113"/>
      <c r="AA60" s="56"/>
      <c r="AB60" s="56"/>
      <c r="AC60" s="33"/>
      <c r="AD60" s="58"/>
      <c r="AE60" s="109"/>
      <c r="AG60" s="70"/>
      <c r="AH60" s="103"/>
      <c r="AI60" s="135"/>
      <c r="AJ60" s="33"/>
      <c r="AK60" s="136"/>
      <c r="AL60" s="109"/>
      <c r="AN60" s="113"/>
      <c r="AO60" s="56"/>
      <c r="AP60" s="56"/>
      <c r="AQ60" s="33"/>
      <c r="AR60" s="58"/>
      <c r="AS60" s="109">
        <f t="shared" si="11"/>
        <v>0</v>
      </c>
      <c r="AU60" s="70"/>
      <c r="AV60" s="103"/>
      <c r="AW60" s="135"/>
      <c r="AX60" s="31"/>
      <c r="AY60" s="136"/>
      <c r="AZ60" s="109"/>
      <c r="BA60" s="33"/>
      <c r="BB60" s="33"/>
      <c r="BC60" s="33"/>
      <c r="BD60" s="34"/>
      <c r="BF60" s="54"/>
    </row>
    <row r="61" spans="1:58" ht="18.75" customHeight="1" thickBot="1">
      <c r="A61" s="33"/>
      <c r="B61" s="138"/>
      <c r="C61" s="103"/>
      <c r="D61" s="103"/>
      <c r="E61" s="103"/>
      <c r="F61" s="57"/>
      <c r="G61" s="133"/>
      <c r="H61" s="33"/>
      <c r="I61" s="33"/>
      <c r="J61" s="33"/>
      <c r="K61" s="33"/>
      <c r="L61" s="33"/>
      <c r="M61" s="33"/>
      <c r="N61" s="33"/>
      <c r="O61" s="33"/>
      <c r="P61" s="97">
        <f t="shared" si="9"/>
        <v>0</v>
      </c>
      <c r="Q61" s="93">
        <f>IF(A61="","",IF(A61=P61,"",IF(A61&gt;P61,"Hay más cargos según decreto que de situaciones administrativas","Hay menos cargos según decreto que de situaciones administrativas")))</f>
      </c>
      <c r="R61" s="62"/>
      <c r="S61" s="138"/>
      <c r="T61" s="294"/>
      <c r="U61" s="294"/>
      <c r="V61" s="249"/>
      <c r="W61" s="64"/>
      <c r="X61" s="110"/>
      <c r="Z61" s="113"/>
      <c r="AA61" s="56"/>
      <c r="AB61" s="56"/>
      <c r="AC61" s="33"/>
      <c r="AD61" s="58"/>
      <c r="AE61" s="109">
        <f>AD61*AC61</f>
        <v>0</v>
      </c>
      <c r="AG61" s="331"/>
      <c r="AH61" s="324"/>
      <c r="AI61" s="324"/>
      <c r="AJ61" s="72"/>
      <c r="AK61" s="131"/>
      <c r="AL61" s="111"/>
      <c r="AN61" s="113"/>
      <c r="AO61" s="56"/>
      <c r="AP61" s="56"/>
      <c r="AQ61" s="33"/>
      <c r="AR61" s="58"/>
      <c r="AS61" s="109">
        <f t="shared" si="11"/>
        <v>0</v>
      </c>
      <c r="AU61" s="138"/>
      <c r="AV61" s="294"/>
      <c r="AW61" s="294"/>
      <c r="AX61" s="249"/>
      <c r="AY61" s="64"/>
      <c r="AZ61" s="110"/>
      <c r="BA61" s="37"/>
      <c r="BB61" s="37"/>
      <c r="BC61" s="37"/>
      <c r="BD61" s="38"/>
      <c r="BF61" s="54"/>
    </row>
    <row r="62" spans="1:56" ht="21.75" customHeight="1" thickBot="1">
      <c r="A62" s="193">
        <f>SUM(A11:A61)</f>
        <v>29</v>
      </c>
      <c r="B62" s="7" t="s">
        <v>37</v>
      </c>
      <c r="C62" s="83"/>
      <c r="D62" s="79"/>
      <c r="E62" s="79"/>
      <c r="F62" s="84"/>
      <c r="G62" s="47">
        <f>+G10+G16+G19+G22+G34+G45</f>
        <v>27087590</v>
      </c>
      <c r="H62" s="82">
        <f>+H10+H16+H19+H22+H34+H45</f>
        <v>3</v>
      </c>
      <c r="I62" s="82">
        <f>+I10+I16+I19+I22+I34+I45</f>
        <v>21</v>
      </c>
      <c r="J62" s="82">
        <f>+J10+J16+J19+J22+J34+J45</f>
        <v>2</v>
      </c>
      <c r="K62" s="82">
        <f>+K10+K16+K19+K22+K34+K45</f>
        <v>2</v>
      </c>
      <c r="L62" s="86">
        <f>+L45+L34+L22+L19+L16+L10</f>
        <v>7</v>
      </c>
      <c r="M62" s="86">
        <f>+M45+M34+M22+M19+M16+M10</f>
        <v>0</v>
      </c>
      <c r="N62" s="86">
        <f>+N45+N34+N22+N19+N16+N10</f>
        <v>7</v>
      </c>
      <c r="O62" s="86">
        <f>+O45+O34+O22+O19+O16+O10</f>
        <v>0</v>
      </c>
      <c r="P62" s="13"/>
      <c r="Q62" s="94"/>
      <c r="R62" s="137">
        <f>SUM(R11:R61)</f>
        <v>2</v>
      </c>
      <c r="S62" s="87" t="s">
        <v>37</v>
      </c>
      <c r="T62" s="40"/>
      <c r="U62" s="40"/>
      <c r="V62" s="368">
        <f>+V10+V16+V19+V22+V34+V45</f>
        <v>2</v>
      </c>
      <c r="W62" s="84"/>
      <c r="X62" s="47">
        <f>SUM(X12:X61)</f>
        <v>3255500</v>
      </c>
      <c r="Z62" s="87" t="s">
        <v>37</v>
      </c>
      <c r="AA62" s="40"/>
      <c r="AB62" s="40"/>
      <c r="AC62" s="82"/>
      <c r="AD62" s="78"/>
      <c r="AE62" s="47">
        <f>+AE10+AE16+AE19+AE22+AE34+AE45</f>
        <v>28738897</v>
      </c>
      <c r="AG62" s="39" t="s">
        <v>37</v>
      </c>
      <c r="AH62" s="82"/>
      <c r="AI62" s="82"/>
      <c r="AJ62" s="82">
        <f>+AJ45+AJ34+AJ22+AJ10</f>
        <v>27</v>
      </c>
      <c r="AK62" s="85"/>
      <c r="AL62" s="47">
        <f>+AL10+AL16+AL19+AL22+AL34+AL45</f>
        <v>26164302</v>
      </c>
      <c r="AN62" s="87" t="s">
        <v>37</v>
      </c>
      <c r="AO62" s="332"/>
      <c r="AP62" s="79"/>
      <c r="AQ62" s="82">
        <f>+AQ10+AQ16+AQ19+AQ22+AQ34+AQ45</f>
        <v>0</v>
      </c>
      <c r="AR62" s="78"/>
      <c r="AS62" s="47">
        <f>+AS34</f>
        <v>0</v>
      </c>
      <c r="AU62" s="87" t="s">
        <v>37</v>
      </c>
      <c r="AV62" s="40"/>
      <c r="AW62" s="40"/>
      <c r="AX62" s="82">
        <f>+AX10+AX16+AX19+AX22+AX34+AX45</f>
        <v>44</v>
      </c>
      <c r="AY62" s="79"/>
      <c r="AZ62" s="47">
        <f>+AZ10+AZ16+AZ19+AZ22+AZ34+AZ45</f>
        <v>54903199</v>
      </c>
      <c r="BA62" s="82">
        <f>+BA10+BA16+BA19+BA22+BA34+BA45</f>
        <v>8</v>
      </c>
      <c r="BB62" s="82">
        <f>+BB10+BB16+BB19+BB22+BB34+BB45</f>
        <v>0</v>
      </c>
      <c r="BC62" s="82">
        <f>+BC10+BC16+BC19+BC22+BC34+BC45</f>
        <v>7</v>
      </c>
      <c r="BD62" s="82">
        <f>+BD10+BD16+BD19+BD22+BD34+BD45</f>
        <v>0</v>
      </c>
    </row>
    <row r="63" spans="1:58" ht="13.5" thickBot="1">
      <c r="A63" s="65"/>
      <c r="B63" s="88"/>
      <c r="C63" s="88"/>
      <c r="D63" s="23"/>
      <c r="E63" s="23"/>
      <c r="F63" s="21"/>
      <c r="G63" s="23"/>
      <c r="H63" s="65"/>
      <c r="I63" s="65"/>
      <c r="J63" s="65"/>
      <c r="K63" s="65"/>
      <c r="L63" s="373" t="s">
        <v>38</v>
      </c>
      <c r="M63" s="374"/>
      <c r="N63" s="375">
        <f>+L62+M62+N62</f>
        <v>14</v>
      </c>
      <c r="O63" s="376"/>
      <c r="Q63" s="94"/>
      <c r="R63" s="94"/>
      <c r="S63" s="89"/>
      <c r="T63" s="23"/>
      <c r="U63" s="23"/>
      <c r="V63" s="90"/>
      <c r="W63" s="21"/>
      <c r="X63" s="90"/>
      <c r="Z63" s="89"/>
      <c r="AA63" s="23"/>
      <c r="AB63" s="23"/>
      <c r="AC63" s="90"/>
      <c r="AD63" s="23"/>
      <c r="AE63" s="90"/>
      <c r="AG63" s="89"/>
      <c r="AH63" s="23"/>
      <c r="AI63" s="23"/>
      <c r="AJ63" s="90"/>
      <c r="AK63" s="23"/>
      <c r="AL63" s="90"/>
      <c r="AN63" s="89"/>
      <c r="AO63" s="23"/>
      <c r="AP63" s="23"/>
      <c r="AQ63" s="90"/>
      <c r="AR63" s="23"/>
      <c r="AS63" s="90"/>
      <c r="AU63" s="89"/>
      <c r="AV63" s="23"/>
      <c r="AW63" s="23"/>
      <c r="AX63" s="90"/>
      <c r="AY63" s="23"/>
      <c r="AZ63" s="90"/>
      <c r="BA63" s="394" t="s">
        <v>39</v>
      </c>
      <c r="BB63" s="395"/>
      <c r="BC63" s="396">
        <f>SUM(BA62:BC62)</f>
        <v>15</v>
      </c>
      <c r="BD63" s="376"/>
      <c r="BF63" s="91"/>
    </row>
    <row r="64" spans="1:58" ht="13.5" thickBot="1">
      <c r="A64" s="65"/>
      <c r="B64" s="88"/>
      <c r="C64" s="88"/>
      <c r="D64" s="23"/>
      <c r="E64" s="23"/>
      <c r="F64" s="21"/>
      <c r="G64" s="23"/>
      <c r="H64" s="65"/>
      <c r="I64" s="65"/>
      <c r="J64" s="65"/>
      <c r="K64" s="65"/>
      <c r="L64" s="373" t="s">
        <v>40</v>
      </c>
      <c r="M64" s="374"/>
      <c r="N64" s="375">
        <f>+O62</f>
        <v>0</v>
      </c>
      <c r="O64" s="376"/>
      <c r="Q64" s="94"/>
      <c r="R64" s="94"/>
      <c r="S64" s="89"/>
      <c r="T64" s="23"/>
      <c r="U64" s="23"/>
      <c r="V64" s="90"/>
      <c r="W64" s="21"/>
      <c r="X64" s="90"/>
      <c r="Z64" s="89"/>
      <c r="AA64" s="23"/>
      <c r="AB64" s="23"/>
      <c r="AC64" s="90" t="s">
        <v>45</v>
      </c>
      <c r="AD64" s="23"/>
      <c r="AE64" s="90"/>
      <c r="AG64" s="89"/>
      <c r="AH64" s="23"/>
      <c r="AI64" s="23"/>
      <c r="AJ64" s="90"/>
      <c r="AK64" s="23"/>
      <c r="AL64" s="90"/>
      <c r="AN64" s="89"/>
      <c r="AO64" s="23"/>
      <c r="AP64" s="23"/>
      <c r="AQ64" s="90"/>
      <c r="AR64" s="23"/>
      <c r="AS64" s="90"/>
      <c r="AU64" s="89"/>
      <c r="AV64" s="23"/>
      <c r="AW64" s="23"/>
      <c r="AX64" s="90"/>
      <c r="AY64" s="23"/>
      <c r="AZ64" s="90"/>
      <c r="BA64" s="394" t="s">
        <v>41</v>
      </c>
      <c r="BB64" s="395"/>
      <c r="BC64" s="396">
        <f>+BD62</f>
        <v>0</v>
      </c>
      <c r="BD64" s="376"/>
      <c r="BF64" s="91"/>
    </row>
    <row r="65" spans="8:23" ht="13.5" thickBot="1">
      <c r="H65" s="92" t="s">
        <v>45</v>
      </c>
      <c r="Q65" s="95"/>
      <c r="R65" s="95"/>
      <c r="W65" s="11"/>
    </row>
    <row r="66" spans="1:58" ht="13.5" thickBot="1">
      <c r="A66" s="333">
        <f>SUM(A67:A70)</f>
        <v>27</v>
      </c>
      <c r="B66" s="317" t="s">
        <v>69</v>
      </c>
      <c r="C66" s="319"/>
      <c r="D66" s="318"/>
      <c r="E66" s="318"/>
      <c r="F66" s="42"/>
      <c r="G66" s="334">
        <f>SUM(G67:G70)</f>
        <v>37555158</v>
      </c>
      <c r="H66" s="334">
        <f aca="true" t="shared" si="15" ref="H66:O66">SUM(H67:H70)</f>
        <v>0</v>
      </c>
      <c r="I66" s="334">
        <f t="shared" si="15"/>
        <v>0</v>
      </c>
      <c r="J66" s="334">
        <f t="shared" si="15"/>
        <v>0</v>
      </c>
      <c r="K66" s="334">
        <f t="shared" si="15"/>
        <v>0</v>
      </c>
      <c r="L66" s="334">
        <f t="shared" si="15"/>
        <v>2</v>
      </c>
      <c r="M66" s="334">
        <f t="shared" si="15"/>
        <v>0</v>
      </c>
      <c r="N66" s="334">
        <f t="shared" si="15"/>
        <v>5</v>
      </c>
      <c r="O66" s="334">
        <f t="shared" si="15"/>
        <v>0</v>
      </c>
      <c r="P66" s="97"/>
      <c r="Q66" s="93"/>
      <c r="R66" s="39"/>
      <c r="S66" s="316" t="s">
        <v>69</v>
      </c>
      <c r="T66" s="313"/>
      <c r="U66" s="314"/>
      <c r="V66" s="39"/>
      <c r="W66" s="41"/>
      <c r="X66" s="47"/>
      <c r="Z66" s="316" t="s">
        <v>69</v>
      </c>
      <c r="AA66" s="175"/>
      <c r="AB66" s="67"/>
      <c r="AC66" s="47">
        <f>SUM(AC67:AC70)</f>
        <v>10</v>
      </c>
      <c r="AD66" s="78"/>
      <c r="AE66" s="47">
        <f>SUM(AE67:AE70)</f>
        <v>17389766.5</v>
      </c>
      <c r="AG66" s="317" t="s">
        <v>69</v>
      </c>
      <c r="AH66" s="319"/>
      <c r="AI66" s="67"/>
      <c r="AJ66" s="39"/>
      <c r="AK66" s="78"/>
      <c r="AL66" s="47">
        <f>SUM(AL67:AL82)</f>
        <v>26164302</v>
      </c>
      <c r="AN66" s="317" t="s">
        <v>69</v>
      </c>
      <c r="AO66" s="319"/>
      <c r="AP66" s="67"/>
      <c r="AQ66" s="47">
        <f>SUM(AQ67:AQ71)</f>
        <v>27</v>
      </c>
      <c r="AR66" s="78"/>
      <c r="AS66" s="47">
        <f>SUM(AS67:AS71)</f>
        <v>37555158</v>
      </c>
      <c r="AU66" s="316" t="s">
        <v>69</v>
      </c>
      <c r="AV66" s="313"/>
      <c r="AW66" s="315"/>
      <c r="AX66" s="47">
        <f>SUM(AX67:AX71)</f>
        <v>37</v>
      </c>
      <c r="AY66" s="78"/>
      <c r="AZ66" s="47">
        <f>SUM(AZ67:AZ71)</f>
        <v>54944924.5</v>
      </c>
      <c r="BA66" s="39">
        <f>SUM(BA67:BA82)</f>
        <v>2</v>
      </c>
      <c r="BB66" s="39">
        <f>SUM(BB67:BB82)</f>
        <v>0</v>
      </c>
      <c r="BC66" s="39">
        <f>SUM(BC67:BC82)</f>
        <v>27</v>
      </c>
      <c r="BD66" s="39">
        <f>SUM(BD67:BD82)</f>
        <v>0</v>
      </c>
      <c r="BF66" s="54"/>
    </row>
    <row r="67" spans="1:58" ht="15" thickBot="1">
      <c r="A67" s="171">
        <v>9</v>
      </c>
      <c r="B67" s="172" t="s">
        <v>79</v>
      </c>
      <c r="C67" s="173"/>
      <c r="D67" s="174"/>
      <c r="E67" s="355"/>
      <c r="F67" s="176">
        <f>2031206</f>
        <v>2031206</v>
      </c>
      <c r="G67" s="133">
        <f>SUM(F67)*A67</f>
        <v>18280854</v>
      </c>
      <c r="H67" s="53"/>
      <c r="I67" s="31"/>
      <c r="J67" s="31"/>
      <c r="K67" s="53"/>
      <c r="L67" s="31">
        <v>1</v>
      </c>
      <c r="M67" s="31"/>
      <c r="N67" s="31">
        <v>1</v>
      </c>
      <c r="O67" s="31"/>
      <c r="P67" s="97">
        <f>SUM(H67:K67)</f>
        <v>0</v>
      </c>
      <c r="Q67" s="93" t="str">
        <f>IF(A67="","",IF(A67=P67,"",IF(A67&gt;P67,"Hay más cargos según decreto que de situaciones administrativas","Hay menos cargos según decreto que de situaciones administrativas")))</f>
        <v>Hay más cargos según decreto que de situaciones administrativas</v>
      </c>
      <c r="R67" s="304"/>
      <c r="S67" s="80"/>
      <c r="T67" s="276"/>
      <c r="U67" s="276"/>
      <c r="V67" s="270"/>
      <c r="W67" s="271"/>
      <c r="X67" s="118"/>
      <c r="Z67" s="172" t="s">
        <v>79</v>
      </c>
      <c r="AA67" s="205"/>
      <c r="AB67" s="205"/>
      <c r="AC67" s="205">
        <v>3</v>
      </c>
      <c r="AD67" s="206">
        <f>2031206</f>
        <v>2031206</v>
      </c>
      <c r="AE67" s="204">
        <f>+AD67*AC67</f>
        <v>6093618</v>
      </c>
      <c r="AG67" s="190"/>
      <c r="AH67" s="276"/>
      <c r="AI67" s="276"/>
      <c r="AJ67" s="270"/>
      <c r="AK67" s="271"/>
      <c r="AL67" s="118"/>
      <c r="AN67" s="172" t="s">
        <v>79</v>
      </c>
      <c r="AO67" s="288"/>
      <c r="AP67" s="288"/>
      <c r="AQ67" s="289">
        <v>9</v>
      </c>
      <c r="AR67" s="290">
        <f>2031206</f>
        <v>2031206</v>
      </c>
      <c r="AS67" s="287">
        <f>+AQ67*AR67</f>
        <v>18280854</v>
      </c>
      <c r="AU67" s="172" t="s">
        <v>79</v>
      </c>
      <c r="AV67" s="288"/>
      <c r="AW67" s="289"/>
      <c r="AX67" s="171">
        <f>9+3</f>
        <v>12</v>
      </c>
      <c r="AY67" s="176">
        <f>2031206</f>
        <v>2031206</v>
      </c>
      <c r="AZ67" s="291">
        <f>+AX67*AY67</f>
        <v>24374472</v>
      </c>
      <c r="BA67" s="270">
        <v>1</v>
      </c>
      <c r="BB67" s="270"/>
      <c r="BC67" s="270">
        <v>1</v>
      </c>
      <c r="BD67" s="272"/>
      <c r="BF67" s="54"/>
    </row>
    <row r="68" spans="1:58" ht="15" thickBot="1">
      <c r="A68" s="171">
        <v>3</v>
      </c>
      <c r="B68" s="170" t="s">
        <v>80</v>
      </c>
      <c r="C68" s="165"/>
      <c r="D68" s="171"/>
      <c r="E68" s="171"/>
      <c r="F68" s="177">
        <v>1737869</v>
      </c>
      <c r="G68" s="133">
        <f>SUM(F68)*A68</f>
        <v>5213607</v>
      </c>
      <c r="H68" s="53"/>
      <c r="I68" s="31"/>
      <c r="J68" s="31"/>
      <c r="K68" s="53"/>
      <c r="L68" s="31"/>
      <c r="M68" s="31"/>
      <c r="N68" s="31">
        <v>2</v>
      </c>
      <c r="O68" s="31"/>
      <c r="P68" s="97"/>
      <c r="Q68" s="93"/>
      <c r="R68" s="55"/>
      <c r="S68" s="80"/>
      <c r="T68" s="99"/>
      <c r="U68" s="99"/>
      <c r="V68" s="31"/>
      <c r="W68" s="50"/>
      <c r="X68" s="108"/>
      <c r="Z68" s="170" t="s">
        <v>80</v>
      </c>
      <c r="AA68" s="205"/>
      <c r="AB68" s="205"/>
      <c r="AC68" s="205">
        <v>6</v>
      </c>
      <c r="AD68" s="206">
        <f>(1737869)</f>
        <v>1737869</v>
      </c>
      <c r="AE68" s="204">
        <f>+AD68*AC68</f>
        <v>10427214</v>
      </c>
      <c r="AG68" s="70"/>
      <c r="AH68" s="99"/>
      <c r="AI68" s="99"/>
      <c r="AJ68" s="31"/>
      <c r="AK68" s="50"/>
      <c r="AL68" s="108"/>
      <c r="AN68" s="170" t="s">
        <v>80</v>
      </c>
      <c r="AO68" s="218"/>
      <c r="AP68" s="218"/>
      <c r="AQ68" s="171">
        <v>3</v>
      </c>
      <c r="AR68" s="177">
        <v>1737869</v>
      </c>
      <c r="AS68" s="239">
        <f>+AQ68*AR68</f>
        <v>5213607</v>
      </c>
      <c r="AU68" s="170" t="s">
        <v>80</v>
      </c>
      <c r="AV68" s="218"/>
      <c r="AW68" s="171"/>
      <c r="AX68" s="171">
        <f>3+6</f>
        <v>9</v>
      </c>
      <c r="AY68" s="177">
        <v>1737869</v>
      </c>
      <c r="AZ68" s="178">
        <f>+AX68*AY68</f>
        <v>15640821</v>
      </c>
      <c r="BA68" s="31"/>
      <c r="BB68" s="31"/>
      <c r="BC68" s="31">
        <v>2</v>
      </c>
      <c r="BD68" s="32"/>
      <c r="BF68" s="54"/>
    </row>
    <row r="69" spans="1:58" ht="15" thickBot="1">
      <c r="A69" s="171">
        <v>7</v>
      </c>
      <c r="B69" s="169" t="s">
        <v>81</v>
      </c>
      <c r="C69" s="165"/>
      <c r="D69" s="171"/>
      <c r="E69" s="171"/>
      <c r="F69" s="178">
        <f>+F67/2</f>
        <v>1015603</v>
      </c>
      <c r="G69" s="133">
        <f>SUM(F69)*A69</f>
        <v>7109221</v>
      </c>
      <c r="H69" s="53"/>
      <c r="I69" s="31"/>
      <c r="J69" s="31"/>
      <c r="K69" s="53"/>
      <c r="L69" s="31">
        <v>1</v>
      </c>
      <c r="M69" s="31"/>
      <c r="N69" s="31"/>
      <c r="O69" s="31"/>
      <c r="P69" s="97"/>
      <c r="Q69" s="93"/>
      <c r="R69" s="55"/>
      <c r="S69" s="80"/>
      <c r="T69" s="99"/>
      <c r="U69" s="99"/>
      <c r="V69" s="31"/>
      <c r="W69" s="50"/>
      <c r="X69" s="108"/>
      <c r="Z69" s="223" t="s">
        <v>82</v>
      </c>
      <c r="AA69" s="205"/>
      <c r="AB69" s="205"/>
      <c r="AC69" s="205">
        <v>1</v>
      </c>
      <c r="AD69" s="206">
        <f>(1737869)/2</f>
        <v>868934.5</v>
      </c>
      <c r="AE69" s="204">
        <f>+AD69*AC69</f>
        <v>868934.5</v>
      </c>
      <c r="AG69" s="70"/>
      <c r="AH69" s="99"/>
      <c r="AI69" s="99"/>
      <c r="AJ69" s="31"/>
      <c r="AK69" s="50"/>
      <c r="AL69" s="108"/>
      <c r="AN69" s="169" t="s">
        <v>81</v>
      </c>
      <c r="AO69" s="218"/>
      <c r="AP69" s="218"/>
      <c r="AQ69" s="171">
        <v>7</v>
      </c>
      <c r="AR69" s="178">
        <f>+AR67/2</f>
        <v>1015603</v>
      </c>
      <c r="AS69" s="239">
        <f>+AQ69*AR69</f>
        <v>7109221</v>
      </c>
      <c r="AU69" s="169" t="s">
        <v>81</v>
      </c>
      <c r="AV69" s="218"/>
      <c r="AW69" s="171"/>
      <c r="AX69" s="171">
        <v>7</v>
      </c>
      <c r="AY69" s="178">
        <f>+AY67/2</f>
        <v>1015603</v>
      </c>
      <c r="AZ69" s="178">
        <f>+AX69*AY69</f>
        <v>7109221</v>
      </c>
      <c r="BA69" s="31">
        <v>1</v>
      </c>
      <c r="BB69" s="31"/>
      <c r="BC69" s="31"/>
      <c r="BD69" s="32"/>
      <c r="BF69" s="54"/>
    </row>
    <row r="70" spans="1:58" ht="14.25">
      <c r="A70" s="171">
        <v>8</v>
      </c>
      <c r="B70" s="223" t="s">
        <v>82</v>
      </c>
      <c r="C70" s="165"/>
      <c r="D70" s="171"/>
      <c r="E70" s="171"/>
      <c r="F70" s="178">
        <f>+F68/2</f>
        <v>868934.5</v>
      </c>
      <c r="G70" s="133">
        <f>SUM(F70)*A70</f>
        <v>6951476</v>
      </c>
      <c r="H70" s="60"/>
      <c r="I70" s="33"/>
      <c r="J70" s="33"/>
      <c r="K70" s="60"/>
      <c r="L70" s="33"/>
      <c r="M70" s="33"/>
      <c r="N70" s="33">
        <v>2</v>
      </c>
      <c r="O70" s="33"/>
      <c r="P70" s="97"/>
      <c r="Q70" s="93"/>
      <c r="R70" s="55"/>
      <c r="S70" s="80"/>
      <c r="T70" s="99"/>
      <c r="U70" s="99"/>
      <c r="V70" s="31"/>
      <c r="W70" s="50"/>
      <c r="X70" s="108"/>
      <c r="Z70" s="200"/>
      <c r="AA70" s="205"/>
      <c r="AB70" s="207"/>
      <c r="AC70" s="207"/>
      <c r="AD70" s="206"/>
      <c r="AE70" s="204"/>
      <c r="AG70" s="191"/>
      <c r="AH70" s="99"/>
      <c r="AI70" s="99"/>
      <c r="AJ70" s="31"/>
      <c r="AK70" s="50"/>
      <c r="AL70" s="108"/>
      <c r="AN70" s="223" t="s">
        <v>82</v>
      </c>
      <c r="AO70" s="218"/>
      <c r="AP70" s="218"/>
      <c r="AQ70" s="171">
        <v>8</v>
      </c>
      <c r="AR70" s="178">
        <f>+AR68/2</f>
        <v>868934.5</v>
      </c>
      <c r="AS70" s="239">
        <f>+AQ70*AR70</f>
        <v>6951476</v>
      </c>
      <c r="AU70" s="223" t="s">
        <v>82</v>
      </c>
      <c r="AV70" s="224"/>
      <c r="AW70" s="171"/>
      <c r="AX70" s="171">
        <v>9</v>
      </c>
      <c r="AY70" s="178">
        <f>+AY68/2</f>
        <v>868934.5</v>
      </c>
      <c r="AZ70" s="178">
        <f>+AX70*AY70</f>
        <v>7820410.5</v>
      </c>
      <c r="BA70" s="31"/>
      <c r="BB70" s="31"/>
      <c r="BC70" s="31">
        <v>2</v>
      </c>
      <c r="BD70" s="32"/>
      <c r="BF70" s="54"/>
    </row>
    <row r="71" spans="1:58" ht="15" thickBot="1">
      <c r="A71" s="166"/>
      <c r="B71" s="179"/>
      <c r="C71" s="182"/>
      <c r="D71" s="166"/>
      <c r="E71" s="166"/>
      <c r="F71" s="188"/>
      <c r="G71" s="335"/>
      <c r="H71" s="335"/>
      <c r="I71" s="335"/>
      <c r="J71" s="335"/>
      <c r="K71" s="335"/>
      <c r="L71" s="335"/>
      <c r="M71" s="335"/>
      <c r="N71" s="336"/>
      <c r="O71" s="335"/>
      <c r="P71" s="97">
        <f>SUM(H71:K71)</f>
        <v>0</v>
      </c>
      <c r="Q71" s="93">
        <f>IF(A71="","",IF(A71=P71,"",IF(A71&gt;P71,"Hay más cargos según decreto que de situaciones administrativas","Hay menos cargos según decreto que de situaciones administrativas")))</f>
      </c>
      <c r="R71" s="55"/>
      <c r="S71" s="322"/>
      <c r="T71" s="324"/>
      <c r="U71" s="324"/>
      <c r="V71" s="251"/>
      <c r="W71" s="131"/>
      <c r="X71" s="111"/>
      <c r="Z71" s="114"/>
      <c r="AA71" s="71"/>
      <c r="AB71" s="71"/>
      <c r="AC71" s="72"/>
      <c r="AD71" s="73"/>
      <c r="AE71" s="111"/>
      <c r="AG71" s="81"/>
      <c r="AH71" s="103"/>
      <c r="AI71" s="103"/>
      <c r="AJ71" s="31"/>
      <c r="AK71" s="57"/>
      <c r="AL71" s="109"/>
      <c r="AN71" s="113"/>
      <c r="AO71" s="56"/>
      <c r="AP71" s="56"/>
      <c r="AQ71" s="33"/>
      <c r="AR71" s="58"/>
      <c r="AS71" s="109">
        <f>AR71*AQ71</f>
        <v>0</v>
      </c>
      <c r="AU71" s="322"/>
      <c r="AV71" s="324"/>
      <c r="AW71" s="324"/>
      <c r="AX71" s="171"/>
      <c r="AY71" s="206"/>
      <c r="AZ71" s="178"/>
      <c r="BA71" s="33"/>
      <c r="BB71" s="33"/>
      <c r="BC71" s="33"/>
      <c r="BD71" s="34"/>
      <c r="BF71" s="54"/>
    </row>
    <row r="72" spans="1:58" ht="15" thickBot="1">
      <c r="A72" s="309">
        <f>+A62+A66</f>
        <v>56</v>
      </c>
      <c r="B72" s="181" t="s">
        <v>70</v>
      </c>
      <c r="C72" s="183"/>
      <c r="D72" s="184"/>
      <c r="E72" s="184"/>
      <c r="F72" s="320"/>
      <c r="G72" s="185">
        <f>+G62+G66</f>
        <v>64642748</v>
      </c>
      <c r="H72" s="185">
        <f aca="true" t="shared" si="16" ref="H72:O72">+H62+H66</f>
        <v>3</v>
      </c>
      <c r="I72" s="185">
        <f t="shared" si="16"/>
        <v>21</v>
      </c>
      <c r="J72" s="185">
        <f t="shared" si="16"/>
        <v>2</v>
      </c>
      <c r="K72" s="185">
        <f t="shared" si="16"/>
        <v>2</v>
      </c>
      <c r="L72" s="185">
        <f t="shared" si="16"/>
        <v>9</v>
      </c>
      <c r="M72" s="185">
        <f t="shared" si="16"/>
        <v>0</v>
      </c>
      <c r="N72" s="185">
        <f t="shared" si="16"/>
        <v>12</v>
      </c>
      <c r="O72" s="185">
        <f t="shared" si="16"/>
        <v>0</v>
      </c>
      <c r="P72" s="97">
        <f>SUM(H72:K72)</f>
        <v>28</v>
      </c>
      <c r="Q72" s="93" t="str">
        <f>IF(A72="","",IF(A72=P72,"",IF(A72&gt;P72,"Hay más cargos según decreto que de situaciones administrativas","Hay menos cargos según decreto que de situaciones administrativas")))</f>
        <v>Hay más cargos según decreto que de situaciones administrativas</v>
      </c>
      <c r="R72" s="68"/>
      <c r="S72" s="323"/>
      <c r="T72" s="325"/>
      <c r="U72" s="325"/>
      <c r="V72" s="327"/>
      <c r="W72" s="321"/>
      <c r="X72" s="328"/>
      <c r="Z72" s="82" t="s">
        <v>37</v>
      </c>
      <c r="AA72" s="315"/>
      <c r="AB72" s="261"/>
      <c r="AC72" s="329">
        <f>+AC66+AC34+AC22+AC17+AC10</f>
        <v>27</v>
      </c>
      <c r="AD72" s="85"/>
      <c r="AE72" s="47">
        <f>+AE62+AE66</f>
        <v>46128663.5</v>
      </c>
      <c r="AG72" s="82" t="s">
        <v>37</v>
      </c>
      <c r="AH72" s="315"/>
      <c r="AI72" s="261"/>
      <c r="AJ72" s="329">
        <f>+AJ62</f>
        <v>27</v>
      </c>
      <c r="AK72" s="69"/>
      <c r="AL72" s="329">
        <f>+AL62</f>
        <v>26164302</v>
      </c>
      <c r="AN72" s="82" t="s">
        <v>37</v>
      </c>
      <c r="AO72" s="315"/>
      <c r="AP72" s="261"/>
      <c r="AQ72" s="329">
        <f>+AQ66</f>
        <v>27</v>
      </c>
      <c r="AR72" s="260"/>
      <c r="AS72" s="250">
        <f>+AS66</f>
        <v>37555158</v>
      </c>
      <c r="AU72" s="330" t="s">
        <v>37</v>
      </c>
      <c r="AV72" s="325"/>
      <c r="AW72" s="325"/>
      <c r="AX72" s="329">
        <f>+AX62+AX66</f>
        <v>81</v>
      </c>
      <c r="AY72" s="321"/>
      <c r="AZ72" s="321">
        <f>+AZ62+AZ66</f>
        <v>109848123.5</v>
      </c>
      <c r="BA72" s="326"/>
      <c r="BB72" s="249"/>
      <c r="BC72" s="249"/>
      <c r="BD72" s="266"/>
      <c r="BF72" s="54"/>
    </row>
    <row r="73" spans="2:56" ht="13.5" thickBot="1">
      <c r="B73" s="180"/>
      <c r="L73" s="373" t="s">
        <v>38</v>
      </c>
      <c r="M73" s="374"/>
      <c r="N73" s="375">
        <f>+L72+M72+N72</f>
        <v>21</v>
      </c>
      <c r="O73" s="376"/>
      <c r="W73" s="11"/>
      <c r="BA73" s="377" t="s">
        <v>39</v>
      </c>
      <c r="BB73" s="378"/>
      <c r="BC73" s="392">
        <f>+BC63+7</f>
        <v>22</v>
      </c>
      <c r="BD73" s="393"/>
    </row>
    <row r="74" spans="2:56" ht="13.5" thickBot="1">
      <c r="B74" s="23"/>
      <c r="L74" s="373" t="s">
        <v>40</v>
      </c>
      <c r="M74" s="374"/>
      <c r="N74" s="375">
        <f>+O72</f>
        <v>0</v>
      </c>
      <c r="O74" s="376"/>
      <c r="W74" s="11"/>
      <c r="BA74" s="394" t="s">
        <v>41</v>
      </c>
      <c r="BB74" s="395"/>
      <c r="BC74" s="396">
        <f>+BD72</f>
        <v>0</v>
      </c>
      <c r="BD74" s="376"/>
    </row>
    <row r="75" spans="23:26" ht="12.75">
      <c r="W75" s="11"/>
      <c r="Z75" s="23"/>
    </row>
    <row r="76" spans="23:29" ht="12.75">
      <c r="W76" s="11"/>
      <c r="Z76" s="365"/>
      <c r="AC76" s="356"/>
    </row>
    <row r="77" spans="23:26" ht="12.75">
      <c r="W77" s="11"/>
      <c r="Z77" s="366"/>
    </row>
    <row r="78" spans="23:26" ht="12.75">
      <c r="W78" s="11"/>
      <c r="Z78" s="365"/>
    </row>
    <row r="79" spans="23:26" ht="12.75">
      <c r="W79" s="11"/>
      <c r="Z79" s="366"/>
    </row>
    <row r="80" spans="23:26" ht="12.75">
      <c r="W80" s="11"/>
      <c r="Z80" s="23"/>
    </row>
    <row r="81" ht="12.75">
      <c r="W81" s="11"/>
    </row>
    <row r="82" ht="12.75">
      <c r="W82" s="11"/>
    </row>
    <row r="83" ht="12.75">
      <c r="W83" s="11"/>
    </row>
    <row r="84" ht="12.75">
      <c r="W84" s="11"/>
    </row>
    <row r="85" ht="12.75">
      <c r="W85" s="11"/>
    </row>
    <row r="86" ht="12.75">
      <c r="W86" s="11"/>
    </row>
    <row r="87" ht="12.75">
      <c r="W87" s="11"/>
    </row>
    <row r="88" spans="23:58" ht="12.75">
      <c r="W88" s="11"/>
      <c r="BF88" s="14" t="e">
        <f>IF(#REF!=0,"",IF(#REF!&lt;0,"SUPRESION","CREACION"))</f>
        <v>#REF!</v>
      </c>
    </row>
    <row r="89" spans="23:58" ht="12.75">
      <c r="W89" s="11"/>
      <c r="BF89" s="14" t="e">
        <f>IF(#REF!=0,"",IF(#REF!&lt;0,"SUPRESION","CREACION"))</f>
        <v>#REF!</v>
      </c>
    </row>
    <row r="90" spans="23:58" ht="12.75">
      <c r="W90" s="11"/>
      <c r="BF90" s="14" t="e">
        <f>IF(#REF!=0,"",IF(#REF!&lt;0,"SUPRESION","CREACION"))</f>
        <v>#REF!</v>
      </c>
    </row>
    <row r="91" spans="23:58" ht="12.75">
      <c r="W91" s="11"/>
      <c r="BF91" s="14" t="e">
        <f>IF(#REF!=0,"",IF(#REF!&lt;0,"SUPRESION","CREACION"))</f>
        <v>#REF!</v>
      </c>
    </row>
    <row r="92" spans="23:58" ht="12.75">
      <c r="W92" s="11"/>
      <c r="BF92" s="14" t="e">
        <f>IF(#REF!=0,"",IF(#REF!&lt;0,"SUPRESION","CREACION"))</f>
        <v>#REF!</v>
      </c>
    </row>
    <row r="93" ht="12.75">
      <c r="BF93" s="14" t="e">
        <f>IF(#REF!=0,"",IF(#REF!&lt;0,"SUPRESION","CREACION"))</f>
        <v>#REF!</v>
      </c>
    </row>
    <row r="94" ht="12.75">
      <c r="BF94" s="14" t="e">
        <f>IF(#REF!=0,"",IF(#REF!&lt;0,"SUPRESION","CREACION"))</f>
        <v>#REF!</v>
      </c>
    </row>
    <row r="95" ht="12.75">
      <c r="BF95" s="14" t="e">
        <f>IF(#REF!=0,"",IF(#REF!&lt;0,"SUPRESION","CREACION"))</f>
        <v>#REF!</v>
      </c>
    </row>
    <row r="96" ht="12.75">
      <c r="BF96" s="14" t="e">
        <f>IF(#REF!=0,"",IF(#REF!&lt;0,"SUPRESION","CREACION"))</f>
        <v>#REF!</v>
      </c>
    </row>
    <row r="97" ht="12.75">
      <c r="BF97" s="14" t="e">
        <f>IF(#REF!=0,"",IF(#REF!&lt;0,"SUPRESION","CREACION"))</f>
        <v>#REF!</v>
      </c>
    </row>
    <row r="98" ht="12.75">
      <c r="BF98" s="14" t="e">
        <f>IF(#REF!=0,"",IF(#REF!&lt;0,"SUPRESION","CREACION"))</f>
        <v>#REF!</v>
      </c>
    </row>
    <row r="99" ht="12.75">
      <c r="BF99" s="14" t="e">
        <f>IF(#REF!=0,"",IF(#REF!&lt;0,"SUPRESION","CREACION"))</f>
        <v>#REF!</v>
      </c>
    </row>
    <row r="100" ht="12.75">
      <c r="BF100" s="14" t="e">
        <f>IF(#REF!=0,"",IF(#REF!&lt;0,"SUPRESION","CREACION"))</f>
        <v>#REF!</v>
      </c>
    </row>
    <row r="101" ht="12.75">
      <c r="BF101" s="14" t="e">
        <f>IF(#REF!=0,"",IF(#REF!&lt;0,"SUPRESION","CREACION"))</f>
        <v>#REF!</v>
      </c>
    </row>
    <row r="102" ht="12.75">
      <c r="BF102" s="14" t="e">
        <f>IF(#REF!=0,"",IF(#REF!&lt;0,"SUPRESION","CREACION"))</f>
        <v>#REF!</v>
      </c>
    </row>
    <row r="103" ht="12.75">
      <c r="BF103" s="14" t="e">
        <f>IF(#REF!=0,"",IF(#REF!&lt;0,"SUPRESION","CREACION"))</f>
        <v>#REF!</v>
      </c>
    </row>
    <row r="104" ht="12.75">
      <c r="BF104" s="14" t="e">
        <f>IF(#REF!=0,"",IF(#REF!&lt;0,"SUPRESION","CREACION"))</f>
        <v>#REF!</v>
      </c>
    </row>
    <row r="105" ht="12.75">
      <c r="BF105" s="14" t="e">
        <f>IF(#REF!=0,"",IF(#REF!&lt;0,"SUPRESION","CREACION"))</f>
        <v>#REF!</v>
      </c>
    </row>
    <row r="106" ht="12.75">
      <c r="BF106" s="14" t="e">
        <f>IF(#REF!=0,"",IF(#REF!&lt;0,"SUPRESION","CREACION"))</f>
        <v>#REF!</v>
      </c>
    </row>
    <row r="107" ht="12.75">
      <c r="BF107" s="14" t="e">
        <f>IF(#REF!=0,"",IF(#REF!&lt;0,"SUPRESION","CREACION"))</f>
        <v>#REF!</v>
      </c>
    </row>
    <row r="108" ht="12.75">
      <c r="BF108" s="14" t="e">
        <f>IF(#REF!=0,"",IF(#REF!&lt;0,"SUPRESION","CREACION"))</f>
        <v>#REF!</v>
      </c>
    </row>
    <row r="109" ht="12.75">
      <c r="BF109" s="14" t="e">
        <f>IF(#REF!=0,"",IF(#REF!&lt;0,"SUPRESION","CREACION"))</f>
        <v>#REF!</v>
      </c>
    </row>
    <row r="110" ht="12.75">
      <c r="BF110" s="14" t="e">
        <f>IF(#REF!=0,"",IF(#REF!&lt;0,"SUPRESION","CREACION"))</f>
        <v>#REF!</v>
      </c>
    </row>
    <row r="111" ht="12.75">
      <c r="BF111" s="14" t="e">
        <f>IF(#REF!=0,"",IF(#REF!&lt;0,"SUPRESION","CREACION"))</f>
        <v>#REF!</v>
      </c>
    </row>
    <row r="112" ht="12.75">
      <c r="BF112" s="14" t="e">
        <f>IF(#REF!=0,"",IF(#REF!&lt;0,"SUPRESION","CREACION"))</f>
        <v>#REF!</v>
      </c>
    </row>
    <row r="113" ht="12.75">
      <c r="BF113" s="14" t="e">
        <f>IF(#REF!=0,"",IF(#REF!&lt;0,"SUPRESION","CREACION"))</f>
        <v>#REF!</v>
      </c>
    </row>
    <row r="114" ht="12.75">
      <c r="BF114" s="14" t="e">
        <f>IF(#REF!=0,"",IF(#REF!&lt;0,"SUPRESION","CREACION"))</f>
        <v>#REF!</v>
      </c>
    </row>
    <row r="115" ht="12.75">
      <c r="BF115" s="14" t="e">
        <f>IF(#REF!=0,"",IF(#REF!&lt;0,"SUPRESION","CREACION"))</f>
        <v>#REF!</v>
      </c>
    </row>
    <row r="116" ht="12.75">
      <c r="BF116" s="14" t="e">
        <f>IF(#REF!=0,"",IF(#REF!&lt;0,"SUPRESION","CREACION"))</f>
        <v>#REF!</v>
      </c>
    </row>
    <row r="117" ht="12.75">
      <c r="BF117" s="14" t="e">
        <f>IF(#REF!=0,"",IF(#REF!&lt;0,"SUPRESION","CREACION"))</f>
        <v>#REF!</v>
      </c>
    </row>
    <row r="118" ht="12.75">
      <c r="BF118" s="14" t="e">
        <f>IF(#REF!=0,"",IF(#REF!&lt;0,"SUPRESION","CREACION"))</f>
        <v>#REF!</v>
      </c>
    </row>
    <row r="119" ht="12.75">
      <c r="BF119" s="14" t="e">
        <f>IF(#REF!=0,"",IF(#REF!&lt;0,"SUPRESION","CREACION"))</f>
        <v>#REF!</v>
      </c>
    </row>
    <row r="120" ht="12.75">
      <c r="BF120" s="14" t="e">
        <f>IF(#REF!=0,"",IF(#REF!&lt;0,"SUPRESION","CREACION"))</f>
        <v>#REF!</v>
      </c>
    </row>
    <row r="121" ht="12.75">
      <c r="BF121" s="14" t="e">
        <f>IF(#REF!=0,"",IF(#REF!&lt;0,"SUPRESION","CREACION"))</f>
        <v>#REF!</v>
      </c>
    </row>
    <row r="122" ht="12.75">
      <c r="BF122" s="14" t="e">
        <f>IF(#REF!=0,"",IF(#REF!&lt;0,"SUPRESION","CREACION"))</f>
        <v>#REF!</v>
      </c>
    </row>
    <row r="123" ht="12.75">
      <c r="BF123" s="14" t="e">
        <f>IF(#REF!=0,"",IF(#REF!&lt;0,"SUPRESION","CREACION"))</f>
        <v>#REF!</v>
      </c>
    </row>
    <row r="124" ht="12.75">
      <c r="BF124" s="14" t="e">
        <f>IF(#REF!=0,"",IF(#REF!&lt;0,"SUPRESION","CREACION"))</f>
        <v>#REF!</v>
      </c>
    </row>
    <row r="125" ht="12.75">
      <c r="BF125" s="14" t="e">
        <f>IF(#REF!=0,"",IF(#REF!&lt;0,"SUPRESION","CREACION"))</f>
        <v>#REF!</v>
      </c>
    </row>
    <row r="126" ht="12.75">
      <c r="BF126" s="14" t="e">
        <f>IF(#REF!=0,"",IF(#REF!&lt;0,"SUPRESION","CREACION"))</f>
        <v>#REF!</v>
      </c>
    </row>
    <row r="127" ht="12.75">
      <c r="BF127" s="14" t="e">
        <f>IF(#REF!=0,"",IF(#REF!&lt;0,"SUPRESION","CREACION"))</f>
        <v>#REF!</v>
      </c>
    </row>
    <row r="128" ht="12.75">
      <c r="BF128" s="14" t="e">
        <f>IF(#REF!=0,"",IF(#REF!&lt;0,"SUPRESION","CREACION"))</f>
        <v>#REF!</v>
      </c>
    </row>
    <row r="129" ht="12.75">
      <c r="BF129" s="14" t="e">
        <f>IF(#REF!=0,"",IF(#REF!&lt;0,"SUPRESION","CREACION"))</f>
        <v>#REF!</v>
      </c>
    </row>
    <row r="130" ht="12.75">
      <c r="BF130" s="14" t="e">
        <f>IF(#REF!=0,"",IF(#REF!&lt;0,"SUPRESION","CREACION"))</f>
        <v>#REF!</v>
      </c>
    </row>
    <row r="131" ht="12.75">
      <c r="BF131" s="14" t="e">
        <f>IF(#REF!=0,"",IF(#REF!&lt;0,"SUPRESION","CREACION"))</f>
        <v>#REF!</v>
      </c>
    </row>
    <row r="132" ht="12.75">
      <c r="BF132" s="14" t="e">
        <f>IF(#REF!=0,"",IF(#REF!&lt;0,"SUPRESION","CREACION"))</f>
        <v>#REF!</v>
      </c>
    </row>
    <row r="133" ht="12.75">
      <c r="BF133" s="14" t="e">
        <f>IF(#REF!=0,"",IF(#REF!&lt;0,"SUPRESION","CREACION"))</f>
        <v>#REF!</v>
      </c>
    </row>
    <row r="134" ht="12.75">
      <c r="BF134" s="14" t="e">
        <f>IF(#REF!=0,"",IF(#REF!&lt;0,"SUPRESION","CREACION"))</f>
        <v>#REF!</v>
      </c>
    </row>
    <row r="135" ht="12.75">
      <c r="BF135" s="14" t="e">
        <f>IF(#REF!=0,"",IF(#REF!&lt;0,"SUPRESION","CREACION"))</f>
        <v>#REF!</v>
      </c>
    </row>
    <row r="136" ht="12.75">
      <c r="BF136" s="14" t="e">
        <f>IF(#REF!=0,"",IF(#REF!&lt;0,"SUPRESION","CREACION"))</f>
        <v>#REF!</v>
      </c>
    </row>
    <row r="137" ht="12.75">
      <c r="BF137" s="14" t="e">
        <f>IF(#REF!=0,"",IF(#REF!&lt;0,"SUPRESION","CREACION"))</f>
        <v>#REF!</v>
      </c>
    </row>
    <row r="138" ht="12.75">
      <c r="BF138" s="14" t="e">
        <f>IF(#REF!=0,"",IF(#REF!&lt;0,"SUPRESION","CREACION"))</f>
        <v>#REF!</v>
      </c>
    </row>
    <row r="139" ht="12.75">
      <c r="BF139" s="14" t="e">
        <f>IF(#REF!=0,"",IF(#REF!&lt;0,"SUPRESION","CREACION"))</f>
        <v>#REF!</v>
      </c>
    </row>
    <row r="140" ht="12.75">
      <c r="BF140" s="14" t="e">
        <f>IF(#REF!=0,"",IF(#REF!&lt;0,"SUPRESION","CREACION"))</f>
        <v>#REF!</v>
      </c>
    </row>
    <row r="141" ht="12.75">
      <c r="BF141" s="14" t="e">
        <f>IF(#REF!=0,"",IF(#REF!&lt;0,"SUPRESION","CREACION"))</f>
        <v>#REF!</v>
      </c>
    </row>
    <row r="142" ht="12.75">
      <c r="BF142" s="14" t="e">
        <f>IF(#REF!=0,"",IF(#REF!&lt;0,"SUPRESION","CREACION"))</f>
        <v>#REF!</v>
      </c>
    </row>
    <row r="143" ht="12.75">
      <c r="BF143" s="14" t="e">
        <f>IF(#REF!=0,"",IF(#REF!&lt;0,"SUPRESION","CREACION"))</f>
        <v>#REF!</v>
      </c>
    </row>
    <row r="144" ht="12.75">
      <c r="BF144" s="14" t="e">
        <f>IF(#REF!=0,"",IF(#REF!&lt;0,"SUPRESION","CREACION"))</f>
        <v>#REF!</v>
      </c>
    </row>
    <row r="145" ht="12.75">
      <c r="BF145" s="14" t="e">
        <f>IF(#REF!=0,"",IF(#REF!&lt;0,"SUPRESION","CREACION"))</f>
        <v>#REF!</v>
      </c>
    </row>
    <row r="146" ht="12.75">
      <c r="BF146" s="14" t="e">
        <f>IF(#REF!=0,"",IF(#REF!&lt;0,"SUPRESION","CREACION"))</f>
        <v>#REF!</v>
      </c>
    </row>
    <row r="147" ht="12.75">
      <c r="BF147" s="14" t="e">
        <f>IF(#REF!=0,"",IF(#REF!&lt;0,"SUPRESION","CREACION"))</f>
        <v>#REF!</v>
      </c>
    </row>
    <row r="148" ht="12.75">
      <c r="BF148" s="14" t="e">
        <f>IF(#REF!=0,"",IF(#REF!&lt;0,"SUPRESION","CREACION"))</f>
        <v>#REF!</v>
      </c>
    </row>
    <row r="149" ht="12.75">
      <c r="BF149" s="14" t="e">
        <f>IF(#REF!=0,"",IF(#REF!&lt;0,"SUPRESION","CREACION"))</f>
        <v>#REF!</v>
      </c>
    </row>
    <row r="150" ht="12.75">
      <c r="BF150" s="14" t="e">
        <f>IF(#REF!=0,"",IF(#REF!&lt;0,"SUPRESION","CREACION"))</f>
        <v>#REF!</v>
      </c>
    </row>
    <row r="151" ht="12.75">
      <c r="BF151" s="14" t="e">
        <f>IF(#REF!=0,"",IF(#REF!&lt;0,"SUPRESION","CREACION"))</f>
        <v>#REF!</v>
      </c>
    </row>
    <row r="152" ht="12.75">
      <c r="BF152" s="14" t="e">
        <f>IF(#REF!=0,"",IF(#REF!&lt;0,"SUPRESION","CREACION"))</f>
        <v>#REF!</v>
      </c>
    </row>
    <row r="153" ht="12.75">
      <c r="BF153" s="14" t="e">
        <f>IF(#REF!=0,"",IF(#REF!&lt;0,"SUPRESION","CREACION"))</f>
        <v>#REF!</v>
      </c>
    </row>
    <row r="154" ht="12.75">
      <c r="BF154" s="14" t="e">
        <f>IF(#REF!=0,"",IF(#REF!&lt;0,"SUPRESION","CREACION"))</f>
        <v>#REF!</v>
      </c>
    </row>
    <row r="155" ht="12.75">
      <c r="BF155" s="14" t="e">
        <f>IF(#REF!=0,"",IF(#REF!&lt;0,"SUPRESION","CREACION"))</f>
        <v>#REF!</v>
      </c>
    </row>
    <row r="156" ht="12.75">
      <c r="BF156" s="14" t="e">
        <f>IF(#REF!=0,"",IF(#REF!&lt;0,"SUPRESION","CREACION"))</f>
        <v>#REF!</v>
      </c>
    </row>
    <row r="157" ht="12.75">
      <c r="BF157" s="14" t="e">
        <f>IF(#REF!=0,"",IF(#REF!&lt;0,"SUPRESION","CREACION"))</f>
        <v>#REF!</v>
      </c>
    </row>
    <row r="158" ht="12.75">
      <c r="BF158" s="14" t="e">
        <f>IF(#REF!=0,"",IF(#REF!&lt;0,"SUPRESION","CREACION"))</f>
        <v>#REF!</v>
      </c>
    </row>
    <row r="159" ht="12.75">
      <c r="BF159" s="14" t="e">
        <f>IF(#REF!=0,"",IF(#REF!&lt;0,"SUPRESION","CREACION"))</f>
        <v>#REF!</v>
      </c>
    </row>
    <row r="160" ht="12.75">
      <c r="BF160" s="14" t="e">
        <f>IF(#REF!=0,"",IF(#REF!&lt;0,"SUPRESION","CREACION"))</f>
        <v>#REF!</v>
      </c>
    </row>
    <row r="161" ht="12.75">
      <c r="BF161" s="14" t="e">
        <f>IF(#REF!=0,"",IF(#REF!&lt;0,"SUPRESION","CREACION"))</f>
        <v>#REF!</v>
      </c>
    </row>
    <row r="162" ht="12.75">
      <c r="BF162" s="14" t="e">
        <f>IF(#REF!=0,"",IF(#REF!&lt;0,"SUPRESION","CREACION"))</f>
        <v>#REF!</v>
      </c>
    </row>
    <row r="163" ht="12.75">
      <c r="BF163" s="14" t="e">
        <f>IF(#REF!=0,"",IF(#REF!&lt;0,"SUPRESION","CREACION"))</f>
        <v>#REF!</v>
      </c>
    </row>
    <row r="164" ht="12.75">
      <c r="BF164" s="14" t="e">
        <f>IF(#REF!=0,"",IF(#REF!&lt;0,"SUPRESION","CREACION"))</f>
        <v>#REF!</v>
      </c>
    </row>
    <row r="165" ht="12.75">
      <c r="BF165" s="14" t="e">
        <f>IF(#REF!=0,"",IF(#REF!&lt;0,"SUPRESION","CREACION"))</f>
        <v>#REF!</v>
      </c>
    </row>
    <row r="166" ht="12.75">
      <c r="BF166" s="14" t="e">
        <f>IF(#REF!=0,"",IF(#REF!&lt;0,"SUPRESION","CREACION"))</f>
        <v>#REF!</v>
      </c>
    </row>
    <row r="167" ht="12.75">
      <c r="BF167" s="14" t="e">
        <f>IF(#REF!=0,"",IF(#REF!&lt;0,"SUPRESION","CREACION"))</f>
        <v>#REF!</v>
      </c>
    </row>
    <row r="168" ht="12.75">
      <c r="BF168" s="14" t="e">
        <f>IF(#REF!=0,"",IF(#REF!&lt;0,"SUPRESION","CREACION"))</f>
        <v>#REF!</v>
      </c>
    </row>
    <row r="169" ht="12.75">
      <c r="BF169" s="14" t="e">
        <f>IF(#REF!=0,"",IF(#REF!&lt;0,"SUPRESION","CREACION"))</f>
        <v>#REF!</v>
      </c>
    </row>
    <row r="170" ht="12.75">
      <c r="BF170" s="14" t="e">
        <f>IF(#REF!=0,"",IF(#REF!&lt;0,"SUPRESION","CREACION"))</f>
        <v>#REF!</v>
      </c>
    </row>
    <row r="171" ht="12.75">
      <c r="BF171" s="14" t="e">
        <f>IF(#REF!=0,"",IF(#REF!&lt;0,"SUPRESION","CREACION"))</f>
        <v>#REF!</v>
      </c>
    </row>
    <row r="172" ht="12.75">
      <c r="BF172" s="14" t="e">
        <f>IF(#REF!=0,"",IF(#REF!&lt;0,"SUPRESION","CREACION"))</f>
        <v>#REF!</v>
      </c>
    </row>
    <row r="173" ht="12.75">
      <c r="BF173" s="14" t="e">
        <f>IF(#REF!=0,"",IF(#REF!&lt;0,"SUPRESION","CREACION"))</f>
        <v>#REF!</v>
      </c>
    </row>
    <row r="174" ht="12.75">
      <c r="BF174" s="14" t="e">
        <f>IF(#REF!=0,"",IF(#REF!&lt;0,"SUPRESION","CREACION"))</f>
        <v>#REF!</v>
      </c>
    </row>
    <row r="175" ht="12.75">
      <c r="BF175" s="14" t="e">
        <f>IF(#REF!=0,"",IF(#REF!&lt;0,"SUPRESION","CREACION"))</f>
        <v>#REF!</v>
      </c>
    </row>
    <row r="176" ht="12.75">
      <c r="BF176" s="14" t="e">
        <f>IF(#REF!=0,"",IF(#REF!&lt;0,"SUPRESION","CREACION"))</f>
        <v>#REF!</v>
      </c>
    </row>
    <row r="177" ht="12.75">
      <c r="BF177" s="14" t="e">
        <f>IF(#REF!=0,"",IF(#REF!&lt;0,"SUPRESION","CREACION"))</f>
        <v>#REF!</v>
      </c>
    </row>
    <row r="178" ht="12.75">
      <c r="BF178" s="14" t="e">
        <f>IF(#REF!=0,"",IF(#REF!&lt;0,"SUPRESION","CREACION"))</f>
        <v>#REF!</v>
      </c>
    </row>
    <row r="179" ht="12.75">
      <c r="BF179" s="14" t="e">
        <f>IF(#REF!=0,"",IF(#REF!&lt;0,"SUPRESION","CREACION"))</f>
        <v>#REF!</v>
      </c>
    </row>
    <row r="180" ht="12.75">
      <c r="BF180" s="14" t="e">
        <f>IF(#REF!=0,"",IF(#REF!&lt;0,"SUPRESION","CREACION"))</f>
        <v>#REF!</v>
      </c>
    </row>
    <row r="181" ht="12.75">
      <c r="BF181" s="14" t="e">
        <f>IF(#REF!=0,"",IF(#REF!&lt;0,"SUPRESION","CREACION"))</f>
        <v>#REF!</v>
      </c>
    </row>
    <row r="182" ht="12.75">
      <c r="BF182" s="14" t="e">
        <f>IF(#REF!=0,"",IF(#REF!&lt;0,"SUPRESION","CREACION"))</f>
        <v>#REF!</v>
      </c>
    </row>
    <row r="183" ht="12.75">
      <c r="BF183" s="14" t="e">
        <f>IF(#REF!=0,"",IF(#REF!&lt;0,"SUPRESION","CREACION"))</f>
        <v>#REF!</v>
      </c>
    </row>
    <row r="184" ht="12.75">
      <c r="BF184" s="14" t="e">
        <f>IF(#REF!=0,"",IF(#REF!&lt;0,"SUPRESION","CREACION"))</f>
        <v>#REF!</v>
      </c>
    </row>
    <row r="185" ht="12.75">
      <c r="BF185" s="14" t="e">
        <f>IF(#REF!=0,"",IF(#REF!&lt;0,"SUPRESION","CREACION"))</f>
        <v>#REF!</v>
      </c>
    </row>
    <row r="186" ht="12.75">
      <c r="BF186" s="14" t="e">
        <f>IF(#REF!=0,"",IF(#REF!&lt;0,"SUPRESION","CREACION"))</f>
        <v>#REF!</v>
      </c>
    </row>
    <row r="187" ht="12.75">
      <c r="BF187" s="14" t="e">
        <f>IF(#REF!=0,"",IF(#REF!&lt;0,"SUPRESION","CREACION"))</f>
        <v>#REF!</v>
      </c>
    </row>
    <row r="188" ht="12.75">
      <c r="BF188" s="14" t="e">
        <f>IF(#REF!=0,"",IF(#REF!&lt;0,"SUPRESION","CREACION"))</f>
        <v>#REF!</v>
      </c>
    </row>
    <row r="189" ht="12.75">
      <c r="BF189" s="14" t="e">
        <f>IF(#REF!=0,"",IF(#REF!&lt;0,"SUPRESION","CREACION"))</f>
        <v>#REF!</v>
      </c>
    </row>
    <row r="190" ht="12.75">
      <c r="BF190" s="14" t="e">
        <f>IF(#REF!=0,"",IF(#REF!&lt;0,"SUPRESION","CREACION"))</f>
        <v>#REF!</v>
      </c>
    </row>
    <row r="191" ht="12.75">
      <c r="BF191" s="14" t="e">
        <f>IF(#REF!=0,"",IF(#REF!&lt;0,"SUPRESION","CREACION"))</f>
        <v>#REF!</v>
      </c>
    </row>
    <row r="192" ht="12.75">
      <c r="BF192" s="14" t="e">
        <f>IF(#REF!=0,"",IF(#REF!&lt;0,"SUPRESION","CREACION"))</f>
        <v>#REF!</v>
      </c>
    </row>
  </sheetData>
  <sheetProtection/>
  <mergeCells count="67">
    <mergeCell ref="BA63:BB63"/>
    <mergeCell ref="BC63:BD63"/>
    <mergeCell ref="AZ7:AZ8"/>
    <mergeCell ref="AU7:AU8"/>
    <mergeCell ref="AV7:AV8"/>
    <mergeCell ref="AW7:AW8"/>
    <mergeCell ref="AX7:AX8"/>
    <mergeCell ref="AY7:AY8"/>
    <mergeCell ref="BA7:BC7"/>
    <mergeCell ref="BC64:BD64"/>
    <mergeCell ref="BA64:BB64"/>
    <mergeCell ref="J3:M3"/>
    <mergeCell ref="H7:K7"/>
    <mergeCell ref="L63:M63"/>
    <mergeCell ref="O7:O8"/>
    <mergeCell ref="L64:M64"/>
    <mergeCell ref="BD7:BD8"/>
    <mergeCell ref="P6:Q8"/>
    <mergeCell ref="N64:O64"/>
    <mergeCell ref="C7:C8"/>
    <mergeCell ref="D7:D8"/>
    <mergeCell ref="G3:H3"/>
    <mergeCell ref="A7:A8"/>
    <mergeCell ref="AD7:AD8"/>
    <mergeCell ref="W7:W8"/>
    <mergeCell ref="Z6:AE6"/>
    <mergeCell ref="B7:B8"/>
    <mergeCell ref="L7:N7"/>
    <mergeCell ref="AA7:AA8"/>
    <mergeCell ref="AI7:AI8"/>
    <mergeCell ref="AJ7:AJ8"/>
    <mergeCell ref="T7:T8"/>
    <mergeCell ref="U7:U8"/>
    <mergeCell ref="N63:O63"/>
    <mergeCell ref="G7:G8"/>
    <mergeCell ref="AB7:AB8"/>
    <mergeCell ref="AC7:AC8"/>
    <mergeCell ref="BC73:BD73"/>
    <mergeCell ref="BA74:BB74"/>
    <mergeCell ref="BC74:BD74"/>
    <mergeCell ref="AU6:BD6"/>
    <mergeCell ref="X7:X8"/>
    <mergeCell ref="S6:X6"/>
    <mergeCell ref="S7:S8"/>
    <mergeCell ref="V7:V8"/>
    <mergeCell ref="AG6:AL6"/>
    <mergeCell ref="AG7:AG8"/>
    <mergeCell ref="A2:F4"/>
    <mergeCell ref="AN6:AS6"/>
    <mergeCell ref="AN7:AN8"/>
    <mergeCell ref="AO7:AO8"/>
    <mergeCell ref="AP7:AP8"/>
    <mergeCell ref="E7:E8"/>
    <mergeCell ref="AK7:AK8"/>
    <mergeCell ref="AL7:AL8"/>
    <mergeCell ref="F7:F8"/>
    <mergeCell ref="AH7:AH8"/>
    <mergeCell ref="L73:M73"/>
    <mergeCell ref="N73:O73"/>
    <mergeCell ref="L74:M74"/>
    <mergeCell ref="N74:O74"/>
    <mergeCell ref="BA73:BB73"/>
    <mergeCell ref="AQ7:AQ8"/>
    <mergeCell ref="AR7:AR8"/>
    <mergeCell ref="AS7:AS8"/>
    <mergeCell ref="AE7:AE8"/>
    <mergeCell ref="Z7:Z8"/>
  </mergeCells>
  <printOptions horizontalCentered="1"/>
  <pageMargins left="0.3937007874015748" right="0.1968503937007874" top="0.4724409448818898" bottom="0.5118110236220472" header="0" footer="0"/>
  <pageSetup fitToWidth="0" fitToHeight="1" horizontalDpi="600" verticalDpi="600" orientation="portrait" scale="68" r:id="rId3"/>
  <ignoredErrors>
    <ignoredError sqref="AI30:AI34 AV62:AW65" numberStoredAsText="1"/>
    <ignoredError sqref="AL22 AL34 AL45 AL16 AS16 AL19 AS19 AS22 AS34 AS45 J1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Maria Angelica Moreno Carvajal</cp:lastModifiedBy>
  <cp:lastPrinted>2013-03-23T20:23:41Z</cp:lastPrinted>
  <dcterms:created xsi:type="dcterms:W3CDTF">2007-10-04T20:21:10Z</dcterms:created>
  <dcterms:modified xsi:type="dcterms:W3CDTF">2017-05-31T21:22:45Z</dcterms:modified>
  <cp:category/>
  <cp:version/>
  <cp:contentType/>
  <cp:contentStatus/>
</cp:coreProperties>
</file>