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gamboa\Documents\CONTROL INTERNO 2024\CONTROL INTERNO CONTABLE\"/>
    </mc:Choice>
  </mc:AlternateContent>
  <bookViews>
    <workbookView xWindow="0" yWindow="0" windowWidth="20490" windowHeight="7605"/>
  </bookViews>
  <sheets>
    <sheet name=" FORMULARIO " sheetId="1" r:id="rId1"/>
    <sheet name="LISTA" sheetId="2" state="hidden" r:id="rId2"/>
    <sheet name="PONDERACIÓN" sheetId="3" state="hidden" r:id="rId3"/>
  </sheets>
  <definedNames>
    <definedName name="_xlnm._FilterDatabase" localSheetId="0" hidden="1">' FORMULARIO '!$A$1:$L$119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8" i="1" l="1"/>
  <c r="E117" i="1"/>
  <c r="E116" i="1"/>
  <c r="F116" i="1" s="1"/>
  <c r="E115" i="1"/>
  <c r="F115" i="1" s="1"/>
  <c r="E114" i="1"/>
  <c r="F114" i="1" s="1"/>
  <c r="E113" i="1"/>
  <c r="E112" i="1"/>
  <c r="E111" i="1"/>
  <c r="E110" i="1"/>
  <c r="E109" i="1"/>
  <c r="F109" i="1" s="1"/>
  <c r="E108" i="1"/>
  <c r="F108" i="1" s="1"/>
  <c r="E107" i="1"/>
  <c r="F107" i="1" s="1"/>
  <c r="E105" i="1"/>
  <c r="E104" i="1"/>
  <c r="E103" i="1"/>
  <c r="F103" i="1" s="1"/>
  <c r="E101" i="1"/>
  <c r="E100" i="1"/>
  <c r="E99" i="1"/>
  <c r="E98" i="1"/>
  <c r="E97" i="1"/>
  <c r="E96" i="1"/>
  <c r="F96" i="1" s="1"/>
  <c r="E95" i="1"/>
  <c r="E94" i="1"/>
  <c r="E93" i="1"/>
  <c r="F93" i="1" s="1"/>
  <c r="E92" i="1"/>
  <c r="F92" i="1" s="1"/>
  <c r="E91" i="1"/>
  <c r="F91" i="1" s="1"/>
  <c r="E90" i="1"/>
  <c r="E89" i="1"/>
  <c r="E88" i="1"/>
  <c r="E87" i="1"/>
  <c r="E86" i="1"/>
  <c r="F86" i="1" s="1"/>
  <c r="E81" i="1"/>
  <c r="E82" i="1"/>
  <c r="E83" i="1"/>
  <c r="E84" i="1"/>
  <c r="E80" i="1"/>
  <c r="F104" i="1" l="1"/>
  <c r="G103" i="1" s="1"/>
  <c r="F94" i="1"/>
  <c r="G93" i="1" s="1"/>
  <c r="G91" i="1"/>
  <c r="G114" i="1"/>
  <c r="F117" i="1"/>
  <c r="G116" i="1" s="1"/>
  <c r="F80" i="1"/>
  <c r="F87" i="1"/>
  <c r="G86" i="1" s="1"/>
  <c r="F97" i="1"/>
  <c r="G96" i="1" s="1"/>
  <c r="G107" i="1"/>
  <c r="F110" i="1"/>
  <c r="G109" i="1" s="1"/>
  <c r="D15" i="3" l="1"/>
  <c r="D16" i="3"/>
  <c r="D14" i="3"/>
  <c r="E79" i="1"/>
  <c r="F79" i="1" s="1"/>
  <c r="E78" i="1"/>
  <c r="E77" i="1"/>
  <c r="E76" i="1"/>
  <c r="E75" i="1"/>
  <c r="F75" i="1" s="1"/>
  <c r="E73" i="1"/>
  <c r="E72" i="1"/>
  <c r="E71" i="1"/>
  <c r="F71" i="1" s="1"/>
  <c r="E69" i="1"/>
  <c r="E68" i="1"/>
  <c r="E67" i="1"/>
  <c r="F67" i="1" s="1"/>
  <c r="E66" i="1"/>
  <c r="E65" i="1"/>
  <c r="E64" i="1"/>
  <c r="F64" i="1" s="1"/>
  <c r="E63" i="1"/>
  <c r="E62" i="1"/>
  <c r="E61" i="1"/>
  <c r="F61" i="1" s="1"/>
  <c r="E60" i="1"/>
  <c r="E59" i="1"/>
  <c r="E58" i="1"/>
  <c r="F58" i="1" s="1"/>
  <c r="E57" i="1"/>
  <c r="E56" i="1"/>
  <c r="E55" i="1"/>
  <c r="F55" i="1" s="1"/>
  <c r="E53" i="1"/>
  <c r="F53" i="1" s="1"/>
  <c r="E52" i="1"/>
  <c r="F52" i="1" s="1"/>
  <c r="E51" i="1"/>
  <c r="F51" i="1" s="1"/>
  <c r="E50" i="1"/>
  <c r="F50" i="1" s="1"/>
  <c r="F59" i="1" l="1"/>
  <c r="G58" i="1" s="1"/>
  <c r="F68" i="1"/>
  <c r="G67" i="1" s="1"/>
  <c r="F62" i="1"/>
  <c r="G61" i="1" s="1"/>
  <c r="F76" i="1"/>
  <c r="G75" i="1" s="1"/>
  <c r="F56" i="1"/>
  <c r="G55" i="1" s="1"/>
  <c r="F72" i="1"/>
  <c r="G71" i="1" s="1"/>
  <c r="F65" i="1"/>
  <c r="G64" i="1" s="1"/>
  <c r="G79" i="1"/>
  <c r="G50" i="1"/>
  <c r="G52" i="1"/>
  <c r="E48" i="1" l="1"/>
  <c r="F48" i="1" s="1"/>
  <c r="E47" i="1"/>
  <c r="F47" i="1" s="1"/>
  <c r="E46" i="1"/>
  <c r="E45" i="1"/>
  <c r="E44" i="1"/>
  <c r="F44" i="1" s="1"/>
  <c r="E43" i="1"/>
  <c r="E42" i="1"/>
  <c r="E41" i="1"/>
  <c r="F41" i="1" s="1"/>
  <c r="E37" i="1"/>
  <c r="E36" i="1"/>
  <c r="E35" i="1"/>
  <c r="E34" i="1"/>
  <c r="F34" i="1" s="1"/>
  <c r="E33" i="1"/>
  <c r="E32" i="1"/>
  <c r="E31" i="1"/>
  <c r="F31" i="1" s="1"/>
  <c r="E30" i="1"/>
  <c r="E29" i="1"/>
  <c r="E28" i="1"/>
  <c r="F28" i="1" s="1"/>
  <c r="E27" i="1"/>
  <c r="E26" i="1"/>
  <c r="E25" i="1"/>
  <c r="F25" i="1" s="1"/>
  <c r="E24" i="1"/>
  <c r="E23" i="1"/>
  <c r="E22" i="1"/>
  <c r="F22" i="1" s="1"/>
  <c r="E21" i="1"/>
  <c r="E20" i="1"/>
  <c r="E19" i="1"/>
  <c r="F19" i="1" s="1"/>
  <c r="E18" i="1"/>
  <c r="E17" i="1"/>
  <c r="E16" i="1"/>
  <c r="F16" i="1" s="1"/>
  <c r="E14" i="1"/>
  <c r="E15" i="1"/>
  <c r="E13" i="1"/>
  <c r="F45" i="1" l="1"/>
  <c r="G44" i="1" s="1"/>
  <c r="F26" i="1"/>
  <c r="G25" i="1" s="1"/>
  <c r="F32" i="1"/>
  <c r="G31" i="1" s="1"/>
  <c r="F29" i="1"/>
  <c r="G28" i="1" s="1"/>
  <c r="F23" i="1"/>
  <c r="G22" i="1" s="1"/>
  <c r="F42" i="1"/>
  <c r="G41" i="1" s="1"/>
  <c r="F20" i="1"/>
  <c r="G19" i="1" s="1"/>
  <c r="F35" i="1"/>
  <c r="G34" i="1" s="1"/>
  <c r="G47" i="1"/>
  <c r="F17" i="1"/>
  <c r="G16" i="1" s="1"/>
  <c r="F13" i="1"/>
  <c r="E12" i="1"/>
  <c r="F12" i="1" s="1"/>
  <c r="D11" i="3"/>
  <c r="D12" i="3"/>
  <c r="D10" i="3"/>
  <c r="D8" i="3"/>
  <c r="E11" i="1"/>
  <c r="E10" i="1"/>
  <c r="D6" i="3"/>
  <c r="D7" i="3"/>
  <c r="D3" i="3"/>
  <c r="D4" i="3"/>
  <c r="D2" i="3"/>
  <c r="G12" i="1" l="1"/>
  <c r="F10" i="1"/>
  <c r="E9" i="1" l="1"/>
  <c r="F9" i="1" s="1"/>
  <c r="E7" i="1"/>
  <c r="E8" i="1"/>
  <c r="F5" i="1" l="1"/>
  <c r="G9" i="1"/>
  <c r="E4" i="1" l="1"/>
  <c r="F4" i="1" l="1"/>
  <c r="G4" i="1" s="1"/>
  <c r="G119" i="1" s="1"/>
  <c r="E121" i="1" s="1"/>
  <c r="C127" i="1" l="1"/>
  <c r="E122" i="1"/>
  <c r="E123" i="1" s="1"/>
  <c r="C128" i="1" s="1"/>
  <c r="C129" i="1" s="1"/>
</calcChain>
</file>

<file path=xl/sharedStrings.xml><?xml version="1.0" encoding="utf-8"?>
<sst xmlns="http://schemas.openxmlformats.org/spreadsheetml/2006/main" count="561" uniqueCount="312">
  <si>
    <t xml:space="preserve">TIPO </t>
  </si>
  <si>
    <t xml:space="preserve">CALIFICACIÓN </t>
  </si>
  <si>
    <t>OBSERVACIONES</t>
  </si>
  <si>
    <t>¿La entidad ha definido las políticas contables que debe aplicar para el reconocimiento, medición, revelación y presentación de los hechos económicos de acuerdo con el marco normativo que le corresponde aplicar?</t>
  </si>
  <si>
    <t>Ex</t>
  </si>
  <si>
    <t>RESPUESTA</t>
  </si>
  <si>
    <t>SI</t>
  </si>
  <si>
    <t>PARCIALMENTE</t>
  </si>
  <si>
    <t>NO</t>
  </si>
  <si>
    <t>1.1</t>
  </si>
  <si>
    <t>1.2</t>
  </si>
  <si>
    <t>1.3</t>
  </si>
  <si>
    <t>1.4</t>
  </si>
  <si>
    <t>¿Se socializan las políticas con el personal involucrado en el proceso contable?</t>
  </si>
  <si>
    <t>¿Las políticas establecidas son aplicadas en el desarrollo del proceso contable?</t>
  </si>
  <si>
    <t>¿Las políticas contables responden a la naturaleza y a la actividad de la entidad?</t>
  </si>
  <si>
    <t>¿Las políticas contables propenden por la representación fiel de la información financiera?</t>
  </si>
  <si>
    <t>Ef</t>
  </si>
  <si>
    <t>TOTAL CRITERIO</t>
  </si>
  <si>
    <t>¿Se establecen instrumentos (planes, procedimientos, manuales, reglas de negocio, guías, etc) para el seguimiento al cumplimiento de los planes de mejoramiento derivados de los hallazgos de auditoría interna o externa?</t>
  </si>
  <si>
    <t>2.1</t>
  </si>
  <si>
    <t>2.2</t>
  </si>
  <si>
    <t>¿Se socializan estos instrumentos de seguimiento con los responsables?</t>
  </si>
  <si>
    <t>¿Se hace seguimiento o monitoreo al cumplimiento de los planes de mejoramiento?</t>
  </si>
  <si>
    <t>TOTAL Ex+Ef</t>
  </si>
  <si>
    <t>Sumatoria Puntajes</t>
  </si>
  <si>
    <t>Dividir entre total de criterios</t>
  </si>
  <si>
    <t>Multiplicar por 5</t>
  </si>
  <si>
    <t>3.1</t>
  </si>
  <si>
    <t>3.2</t>
  </si>
  <si>
    <t>3.3</t>
  </si>
  <si>
    <t>¿La entidad cuenta con una política o instrumento (procedimiento, manual, regla de negocio, guía, instructivo, etc.) tendiente a facilitar el flujo de información relativo a los hechos económicos originados en cualquier dependencia?</t>
  </si>
  <si>
    <t>¿Se socializan estas herramientas con el personal involucrado en el proceso?</t>
  </si>
  <si>
    <t>¿Se tienen identificados los documentos idóneos mediante los cuales se informa al área contable?</t>
  </si>
  <si>
    <t>¿Existen procedimientos internos documentados que faciliten la aplicación de la política?</t>
  </si>
  <si>
    <t>4.1</t>
  </si>
  <si>
    <t>4.2</t>
  </si>
  <si>
    <t>¿Se ha implementado una política o instrumento (directriz, procedimiento, guía o lineamiento) sobre la identificación de los bienes físicos en forma individualizada dentro del proceso contable de la entidad?</t>
  </si>
  <si>
    <t>¿Se ha socializado este instrumento con el personal involucrado en el proceso?</t>
  </si>
  <si>
    <t>¿Se verifica la individualización de los bienes físicos?</t>
  </si>
  <si>
    <t>5.1</t>
  </si>
  <si>
    <t>5.2</t>
  </si>
  <si>
    <t>¿Se cuenta con una directriz, guía o procedimiento para realizar las conciliaciones de las partidas más relevantes, a fin de lograr una adecuada identificación y medición?</t>
  </si>
  <si>
    <t>¿Se socializan estas directrices, guías o procedimientos con el personal involucrado en el proceso?</t>
  </si>
  <si>
    <t>¿Se verifica la aplicación de estas directrices, guías o procedimientos?</t>
  </si>
  <si>
    <t>6.1</t>
  </si>
  <si>
    <t>6.2</t>
  </si>
  <si>
    <t>¿Se cuenta con una directriz, guía, lineamiento, procedimiento o instrucción en que se defina la segregación de funciones (autorizaciones, registros y manejos) dentro de los procesos contables?</t>
  </si>
  <si>
    <t>¿Se socializa esta directriz, guía, lineamiento, procedimiento o instrucción con el personal involucrado en el proceso?</t>
  </si>
  <si>
    <t>¿Se verifica el cumplimiento de esta directriz, guía, lineamiento, procedimiento o instrucción?</t>
  </si>
  <si>
    <t>7.1</t>
  </si>
  <si>
    <t>7.2</t>
  </si>
  <si>
    <t>¿Se cuenta con una directriz, procedimiento, guía, lineamiento o instrucción para la presentación oportuna de la información financiera?</t>
  </si>
  <si>
    <t>¿Se cumple con la directriz, guía, lineamiento, procedimiento o instrucción?</t>
  </si>
  <si>
    <t>8.1</t>
  </si>
  <si>
    <t>8.2</t>
  </si>
  <si>
    <t>¿Existe un procedimiento para llevar a cabo, en forma adecuada, el cierre integral de la información producida en las áreas o dependencias que generan hechos económicos?</t>
  </si>
  <si>
    <t>¿Se socializa este procedimiento con el personal involucrado en el proceso?</t>
  </si>
  <si>
    <t>¿Se cumple con el procedimiento?</t>
  </si>
  <si>
    <t>9.1</t>
  </si>
  <si>
    <t>9.2</t>
  </si>
  <si>
    <t>¿La entidad tiene implementadas directrices, procedimientos, guías o lineamientos para realizar periódicamente inventarios y cruces de información, que le permitan verificar la existencia de activos y pasivos?</t>
  </si>
  <si>
    <t>¿Se socializan las directrices, procedimientos, guías o lineamientos con el personal involucrado en el proceso?</t>
  </si>
  <si>
    <t>¿Se cumple con estas directrices, procedimientos, guías o lineamientos?</t>
  </si>
  <si>
    <t>10.1</t>
  </si>
  <si>
    <t>10.2</t>
  </si>
  <si>
    <t>10.3</t>
  </si>
  <si>
    <t>¿Existen mecanismos para verificar el cumplimiento de estas directrices, procedimientos, instrucciones, o lineamientos?</t>
  </si>
  <si>
    <t>¿Se tienen establecidas directrices, procedimientos, instrucciones, o lineamientos sobre análisis, depuración y seguimiento de cuentas para el mejoramiento y sostenibilidad de la calidad de la información?</t>
  </si>
  <si>
    <t>11.1</t>
  </si>
  <si>
    <t>11.2</t>
  </si>
  <si>
    <t>¿Se evidencia por medio de flujogramas, u otra técnica o mecanismo, la forma como circula la información hacia el área contable?</t>
  </si>
  <si>
    <t>¿La entidad ha identificado los proveedores de información dentro del proceso contable?</t>
  </si>
  <si>
    <t>¿La entidad ha identificado los receptores de información dentro del proceso contable?</t>
  </si>
  <si>
    <t>12.1</t>
  </si>
  <si>
    <t>12.2</t>
  </si>
  <si>
    <t>¿Los derechos y obligaciones se encuentran debidamente individualizados en la contabilidad, bien sea por el área contable, o bien por otras dependencias?</t>
  </si>
  <si>
    <t>¿Los derechos y obligaciones se miden a partir de su individualización?</t>
  </si>
  <si>
    <t>¿La baja en cuentas es factible a partir de la individualización de los derechos y obligaciones?</t>
  </si>
  <si>
    <t>13.1</t>
  </si>
  <si>
    <t>¿Para la identificación de los hechos económicos, se toma como base el marco normativo aplicable a la entidad?</t>
  </si>
  <si>
    <t>¿En el proceso de identificación se tienen en cuenta los criterios para el reconocimiento de los hechos económicos definidos en las normas?</t>
  </si>
  <si>
    <t>CLASIFICACIÓN</t>
  </si>
  <si>
    <t>TIPO</t>
  </si>
  <si>
    <t>CALIFICACIÓN</t>
  </si>
  <si>
    <t>14.1</t>
  </si>
  <si>
    <t>¿Se utiliza la versión actualizada del Catálogo General de Cuentas correspondiente al marco normativo aplicable a la entidad?</t>
  </si>
  <si>
    <t>¿Se realizan revisiones permanentes sobre la vigencia del catálogo de cuentas?</t>
  </si>
  <si>
    <t>15.1</t>
  </si>
  <si>
    <t>¿Se llevan registros individualizados de los hechos económicos ocurridos en la entidad?</t>
  </si>
  <si>
    <t>¿En el proceso de clasificación se consideran los criterios definidos en el marco normativo aplicable a la entidad?</t>
  </si>
  <si>
    <t>REGISTRO</t>
  </si>
  <si>
    <t>16.1</t>
  </si>
  <si>
    <t>16.2</t>
  </si>
  <si>
    <t>¿Los hechos económicos se contabilizan cronológicamente?</t>
  </si>
  <si>
    <t>¿Se verifica el registro contable cronológico de los hechos económicos?</t>
  </si>
  <si>
    <t>¿Se verifica el registro consecutivo de los hechos económicos en los libros de contabilidad?</t>
  </si>
  <si>
    <t>17.1</t>
  </si>
  <si>
    <t>17.2</t>
  </si>
  <si>
    <t>¿Los hechos económicos registrados están respaldados en documentos soporte idóneos?</t>
  </si>
  <si>
    <t>¿Se verifica que los registros contables cuenten con los documentos de origen interno o externo que los soporten?</t>
  </si>
  <si>
    <t>¿Se conservan y custodian los documentos soporte?</t>
  </si>
  <si>
    <t>18.2</t>
  </si>
  <si>
    <t>18.1</t>
  </si>
  <si>
    <t>¿Para el registro de los hechos económicos, se elaboran los respectivos comprobantes de contabilidad?</t>
  </si>
  <si>
    <t>¿Los comprobantes de contabilidad se realizan cronológicamente?</t>
  </si>
  <si>
    <t>¿Los comprobantes de contabilidad se enumeran consecutivamente?</t>
  </si>
  <si>
    <t>19.1</t>
  </si>
  <si>
    <t>19.2</t>
  </si>
  <si>
    <t>¿Los libros de contabilidad se encuentran debidamente soportados en comprobantes de contabilidad?</t>
  </si>
  <si>
    <t>¿La información de los libros de contabilidad coincide con la registrada en los comprobantes de contabilidad?</t>
  </si>
  <si>
    <t>En caso de haber diferencias entre los registros en los libros y los comprobantes de contabilidad, ¿se realizan las conciliaciones y ajustes necesarios?</t>
  </si>
  <si>
    <t>20.1</t>
  </si>
  <si>
    <t>20.2</t>
  </si>
  <si>
    <t>¿Existe algún mecanismo a través del cual se verifique la completitud de los registros contables?</t>
  </si>
  <si>
    <t>¿Dicho mecanismo se aplica de manera permanente o periódica?</t>
  </si>
  <si>
    <t>¿Los libros de contabilidad se encuentran actualizados y sus saldos están de acuerdo con el último informe trimestral transmitido a la Contaduría General de la Nación?</t>
  </si>
  <si>
    <t>MEDICIÓN INICIAL</t>
  </si>
  <si>
    <t>21.1</t>
  </si>
  <si>
    <t>21.2</t>
  </si>
  <si>
    <t>¿Los criterios de medición inicial de los hechos económicos utilizados por la entidad corresponden al marco normativo aplicable a la entidad?</t>
  </si>
  <si>
    <t>¿Los criterios de medición de los activos, pasivos, ingresos, gastos y costos contenidos en el marco normativo aplicable a la entidad, son de conocimiento del personal involucrado en el proceso contable?</t>
  </si>
  <si>
    <t>¿Los criterios de medición de los activos, pasivos, ingresos, gastos y costos se aplican conforme al marco normativo que le corresponde a la entidad?</t>
  </si>
  <si>
    <t>MEDICIÓN POSTERIOR</t>
  </si>
  <si>
    <t>22.1</t>
  </si>
  <si>
    <t>22.2</t>
  </si>
  <si>
    <t>22.3</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</si>
  <si>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</si>
  <si>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</si>
  <si>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</si>
  <si>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</si>
  <si>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23.1</t>
  </si>
  <si>
    <t>23.2</t>
  </si>
  <si>
    <t>23.3</t>
  </si>
  <si>
    <t>23.4</t>
  </si>
  <si>
    <t>23.5</t>
  </si>
  <si>
    <t>¿Se encuentran plenamente establecidos los criterios de medición posterior para cada uno de los elementos de los estados financieros?</t>
  </si>
  <si>
    <t>¿Los criterios se establecen con base en el marco normativo aplicable a la entidad?</t>
  </si>
  <si>
    <t>¿Se identifican los hechos económicos que deben ser objeto de actualización posterior?</t>
  </si>
  <si>
    <t>¿Se verifica que la medición posterior se efectúa con base en los criterios establecidos en el marco normativo aplicable a la entidad?</t>
  </si>
  <si>
    <t>¿La actualización de los hechos económicos se realiza de manera oportuna?</t>
  </si>
  <si>
    <t>¿Se soportan las mediciones fundamentadas en estimaciones o juicios de profesionales expertos ajenos al proceso contable?</t>
  </si>
  <si>
    <t>PRESENTACIÓN DE ESTADOS FINANCIEROS</t>
  </si>
  <si>
    <t>24.1</t>
  </si>
  <si>
    <t>24.2</t>
  </si>
  <si>
    <t>24.3</t>
  </si>
  <si>
    <t>24.4</t>
  </si>
  <si>
    <t>¿Se elaboran y presentan oportunamente los estados financieros a los usuarios de la información financiera?</t>
  </si>
  <si>
    <t>¿Se cuenta con una política, directriz, procedimiento, guía o lineamiento para la divulgación de los estados financieros?</t>
  </si>
  <si>
    <t>¿Se cumple la política, directriz, procedimiento, guía o lineamiento establecida para la divulgación de los estados financieros?</t>
  </si>
  <si>
    <t>¿Se tienen en cuenta los estados financieros para la toma de decisiones en la gestión de la entidad?</t>
  </si>
  <si>
    <t>¿Se elabora el juego completo de estados financieros, con corte al 31 de diciembre?</t>
  </si>
  <si>
    <t>25.1</t>
  </si>
  <si>
    <t>¿Las cifras contenidas en los estados financieros coinciden con los saldos de los libros de contabilidad?</t>
  </si>
  <si>
    <t>¿Se realizan verificaciones de los saldos de las partidas de los estados financieros previo a la presentación de los estados financieros?</t>
  </si>
  <si>
    <t>26.1</t>
  </si>
  <si>
    <t>26.2</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</si>
  <si>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</si>
  <si>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</si>
  <si>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</si>
  <si>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27.1</t>
  </si>
  <si>
    <t>27.2</t>
  </si>
  <si>
    <t>27.3</t>
  </si>
  <si>
    <t>27.4</t>
  </si>
  <si>
    <t>27.5</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</si>
  <si>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</si>
  <si>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</si>
  <si>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</si>
  <si>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</si>
  <si>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</si>
  <si>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</si>
  <si>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RENDICIÓN DE CUENTAS E INFORMACIÓN A PARTES INTERESADAS</t>
  </si>
  <si>
    <t>28.1</t>
  </si>
  <si>
    <t>28.2</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</si>
  <si>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</si>
  <si>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</si>
  <si>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</si>
  <si>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GESTIÓN DEL RIESGO CONTABLE</t>
  </si>
  <si>
    <t>29.1</t>
  </si>
  <si>
    <t>¿Existen mecanismos de identificación y monitoreo de los riesgos de índole contable?</t>
  </si>
  <si>
    <t>¿Se deja evidencia de la aplicación de estos mecanismos?</t>
  </si>
  <si>
    <t>30.1</t>
  </si>
  <si>
    <t>¿Se ha establecido la probabilidad de ocurrencia y el impacto que puede tener, en la entidad, la materialización de los riesgos de índole contable?</t>
  </si>
  <si>
    <t>¿Se analizan y se da un tratamiento adecuado a los riesgos de índole contable en forma permanente?</t>
  </si>
  <si>
    <t>30.2</t>
  </si>
  <si>
    <t>30.3</t>
  </si>
  <si>
    <t>30.4</t>
  </si>
  <si>
    <t>¿Los riesgos identificados se revisan y actualizan periódicamente?</t>
  </si>
  <si>
    <t>¿Se han establecido controles que permitan mitigar o neutralizar la ocurrencia de cada riesgo identificado?</t>
  </si>
  <si>
    <t>¿Se realizan autoevaluaciones periódicas para determinar la eficacia de los controles implementados en cada una de las actividades del proceso contable?</t>
  </si>
  <si>
    <t>31.1</t>
  </si>
  <si>
    <t>¿Los funcionarios involucrados en el proceso contable poseen las habilidades y competencias necesarias para su ejecución?</t>
  </si>
  <si>
    <t>¿Las personas involucradas en el proceso contable están capacitadas para identificar los hechos económicos propios de la entidad que tienen impacto contable?</t>
  </si>
  <si>
    <t>32.1</t>
  </si>
  <si>
    <t>32.2</t>
  </si>
  <si>
    <t>¿Dentro del plan institucional de capacitación se considera el desarrollo de competencias y actualización permanente del personal involucrado en el proceso contable?</t>
  </si>
  <si>
    <t>¿Se verifica la ejecución del plan de capacitación?</t>
  </si>
  <si>
    <t>¿Se verifica que los programas de capacitación desarrollados apuntan al mejoramiento de competencias y habilidades?</t>
  </si>
  <si>
    <t>MÁXIMO A OBTENER</t>
  </si>
  <si>
    <t>TOTAL PREGUNTAS</t>
  </si>
  <si>
    <t>PUNTAJE OBTENIDO</t>
  </si>
  <si>
    <t>Porcentaje obtenido</t>
  </si>
  <si>
    <t>Calificación</t>
  </si>
  <si>
    <t>SUBTOTAL</t>
  </si>
  <si>
    <t>1 PREGUNTA</t>
  </si>
  <si>
    <t>C3, C10, C22</t>
  </si>
  <si>
    <t>C23, C27</t>
  </si>
  <si>
    <t>C1, C24, C30</t>
  </si>
  <si>
    <t>C13, C14, C15, C25, C29, C31</t>
  </si>
  <si>
    <t>C2,C4,C5, C6, C7, C8, C9, C11, C12, C16, C17, C18, C19, C20, C21, C26, C28, C32</t>
  </si>
  <si>
    <t xml:space="preserve">MARCO DE REFERENCIA DEL PROCESO CONTABLE 
ELEMENTOS DEL MARCO NORMATIVO 
POLÍTICAS CONTABLES 
</t>
  </si>
  <si>
    <t>Información a solicitar</t>
  </si>
  <si>
    <t xml:space="preserve">ETAPAS DEL PROCESO CONTABLE 
RECONOCIMIENTO 
IDENTIFICACIÓN
</t>
  </si>
  <si>
    <t>Área que suministra la información</t>
  </si>
  <si>
    <t>N° Prueba</t>
  </si>
  <si>
    <t>¿El análisis, la depuración y el seguimiento de cuentas se realiza permanentemente o por lo menos periódicamente?</t>
  </si>
  <si>
    <t>Evidencia</t>
  </si>
  <si>
    <t>https://www.funcionpublica.gov.co/documents/34645357/34703414/Manual_politicas_contables.pdf/fe3d66e2-85d7-42ad-9007-39fdbab04339?t=1531502067773</t>
  </si>
  <si>
    <t>https://www.funcionpublica.gov.co/web/intranet/procedimiento-administracion-plan-mejoramiento-institucional</t>
  </si>
  <si>
    <t xml:space="preserve">https://www.funcionpublica.gov.co/DAFPSGIWeb/ 
</t>
  </si>
  <si>
    <t>https://www.funcionpublica.gov.co/web/intranet/procedimiento-ejecucion-presupuestal
D:\egamboa\Documents\CONTROL INTERNO 2020\CONTROL INTERNO CONTABLE</t>
  </si>
  <si>
    <t>\\Yaksa\12003ggf\2019\DOCUMENTOS DE APOYO\EVICENCIAS FURAG 2018\SIIF NACION</t>
  </si>
  <si>
    <t>D:\mprodrip\Desktop\2019-12-05_Circular_interna_005.pdf</t>
  </si>
  <si>
    <t>Aplicativo NEON</t>
  </si>
  <si>
    <t>https://www.funcionpublica.gov.co/documents/34645357/34703294/guia-icetex.pdf/d66cb9ea-78ac-44b6-b045-5d670fafa0d7?t=1571950787420</t>
  </si>
  <si>
    <t>A través de correo electrónico se socializó a todos los servidores de la Entidad.</t>
  </si>
  <si>
    <t>https://www.funcionpublica.gov.co/web/intranet/subproceso-gestion-financiera</t>
  </si>
  <si>
    <t>Se registran de acuerdo a su ocurrencia, siendo el SIIF quien emite el consecutivo, de acuerdo a la fecha de registro.</t>
  </si>
  <si>
    <t xml:space="preserve">FORTALEZAS </t>
  </si>
  <si>
    <t>DEBILIDADES</t>
  </si>
  <si>
    <t xml:space="preserve">AVANCES Y MEJORAS DEL PROCESO DE CONTROL INTERNO CONTABLE </t>
  </si>
  <si>
    <t xml:space="preserve">RECOMENDACIONES </t>
  </si>
  <si>
    <t>Se observa incumplimiento de las politicas en los siguientes casos:
- Pago impuestos retencion en la fuente 2 dias antes del vencimiento - en dos meses no se cumplió
- Las dependencias no cumplen oportunamente con el suministro de información al proceso contable, según las fechas establecidas.
- Para la imputación de ingresos en el sistema SIIF, se presenta diferencia entre la fecha que se reporta el egreso desde el ICETEX, entidad con la que Función Pública tiene suscrito un convenio de administración de recursos, y la fecha de consignación de los rendimientos financieros, lo que genera que no se estén reconociendo oportunamente dichos ingresos (tomado de las notas).-Las áreas responsables de la ejecución de los convenios (Escuela Superior de Administración Pública- ESAP y la Sociedad Hotelera Tequendama) suscritos con Función Pública no cumplen con la entrega de la información en el tiempo oportuno y con las características necesarias para reconocer contablemente los hechos económicos y financieros (tomado de las notas). Cuentas por Cobrar - EPS, SUBATUOR, ICETEX - MAYOR VALOR PAGADO NAUREN CALLEJAS. Valor total = $41,621,394</t>
  </si>
  <si>
    <t>Es de anotar que durante la vigencia 2019, se materializó en dos (2) ocasiones el riesgo "Incumplimiento Legal". Al revisar el Estado de Cambios en el Patrimonio remitido a través de informe oficial para la Comisión Legal de cuentas de la vigencia 2017, se encontró que la entidad reportó el valor del patrimonio distinto al consignado en los Estados Financieros a 31 de diciembre de 2017 (hallazgo 327). De otra parte, no se presentó la información exógena Distrital de la vigencia 2018 en los tiempos establecidos por la Secretaria de Hacienda Distrital (hallazgo 328), los cuales se encuentran para cierre en el SGI.</t>
  </si>
  <si>
    <t>Para el proceso de identificación, registro, preparación y revelación de los estados financieros, la Función Pública tiene en cuenta lo establecido en el Marco normativo para entidades de gobierno y demas normativa asociada.
Se identifican los hechos ocurridos que son de carácter económico y que son susceptibles de ser reconocidos de acuerdo con las normas.</t>
  </si>
  <si>
    <t>En cada vigencia son revisados los riesgos.</t>
  </si>
  <si>
    <t>En el Proceso de Gestión de Recursos - Subproceso Financiero, se definieron los receptores de información (grupos de valor).</t>
  </si>
  <si>
    <t>Cada documento cuenta con el registro respectivo en el aplicativo SIIF, el cual emite el comprobante de acuerdo con el hecho económico registrado.</t>
  </si>
  <si>
    <t xml:space="preserve">Se soportan de acuerdo al concepto técnico emitido por las áreas encargadas y los profesionales idoneos. </t>
  </si>
  <si>
    <t>Se cuenta con los perfiles de cada servidor para el procesamiento de información en el Sistema Integrado de Información Financiera - SIIF NACIÓN, el manual de funciones y la matriz de responsabilidad y autoridad.</t>
  </si>
  <si>
    <t>Mediante encuesta se lleva a cabo la evaluación de impacto de la capacitación por, parte de Talento Humano.</t>
  </si>
  <si>
    <t>Desde el Grupo de Talento Humano, se realiza seguimiento permanente al cumplimiento del PIC.</t>
  </si>
  <si>
    <t>|</t>
  </si>
  <si>
    <r>
      <t>Las cifras consignadas en los estados financieros son</t>
    </r>
    <r>
      <rPr>
        <sz val="10"/>
        <color rgb="FFFF0000"/>
        <rFont val="Calibri"/>
        <family val="2"/>
        <scheme val="minor"/>
      </rPr>
      <t xml:space="preserve"> </t>
    </r>
    <r>
      <rPr>
        <sz val="10"/>
        <color theme="1"/>
        <rFont val="Calibri"/>
        <family val="2"/>
        <scheme val="minor"/>
      </rPr>
      <t>revisadas  a través de lista de verificación, antes de realizar el cierre y presentación oficial de información.</t>
    </r>
  </si>
  <si>
    <t xml:space="preserve">En el Sistema Integrado de Planeación y Gestión- SIPG, se tiene definido el procedimiento "Administración del Plan de Mejoramiento Institucional", el cual tiene como objetivo formular, implementar y hacer seguimiento a los planes de mejoramiento, garantizando la mejora continua de los procesos; este se gestiona a través del Sistema de Gestión Institucional - SGI. Igualmente se estableció el manual del usuario (módulo plan mejoramiento). https://www.funcionpublica.gov.co/DAFPSGIWeb/. </t>
  </si>
  <si>
    <t>En el Sistema Integrado de Planeación y Gestión - SIPG, se definieron las entradas, proveedores, procesamiento, salidas y grupos de valor de todos los procesos de la Entidad, incluído el de Gestión de Recursos - Subproceso de Gestión Financiera.</t>
  </si>
  <si>
    <t xml:space="preserve">Los datos y cifras contenidas en los Estados Financieros son sujeto de revisión y verificación por parte de la Contadora de la Entidad y el  Coordinador del Grupo de Gestión Financiera y firmados por el Director del Departamento. </t>
  </si>
  <si>
    <t xml:space="preserve">Aunque se tienen identificados riesgos para el proceso, es necesario llevar a cabo el análisis  de los riesgos de indole contable.  </t>
  </si>
  <si>
    <t>Cada profesional cuenta con el registro respectivo en el aplicativo SIIF, el cual emite el comprobante de acuerdo con el hecho económico registrado.</t>
  </si>
  <si>
    <t xml:space="preserve">El Subproceso de Gestión Financiera definió los procedimientos Ejecución contable, Ejecución del gasto, Ejecución presupuestal y Radicación y trámite para el pago de honorarios de los contratos de prestación de servicios profesionales y de apoyo a la gestión. Igualmente, en la caracterización del proceso, se evidencian los proveedores y las salidas del proceso financiero.
</t>
  </si>
  <si>
    <r>
      <t>Todos los hechos económicos se encuentran debidamente soportados.</t>
    </r>
    <r>
      <rPr>
        <sz val="10"/>
        <color rgb="FFFF0000"/>
        <rFont val="Calibri"/>
        <family val="2"/>
        <scheme val="minor"/>
      </rPr>
      <t xml:space="preserve"> </t>
    </r>
  </si>
  <si>
    <t xml:space="preserve">
Se encuentran publicados en el Sistema Integrado de Planeación y Gestión para consulta de los integrantes del proceso contable</t>
  </si>
  <si>
    <t xml:space="preserve">En el portal web se enuncia que el Estado de Situación Financiera presenta en forma clasificada, resumida y consistente, la situación financiera de la entidad a una fecha determinada y revela la totalidad de sus bienes, derechos y obligaciones, y la situación del patrimonio. El Estado de Resultados presenta las partidas de ingresos, gastos y costos de la entidad, con base en el flujo de ingresos generados y consumidos durante el periodo. </t>
  </si>
  <si>
    <t xml:space="preserve">Tanto el procedimiento como el manual del usurio del plan de mejoramiento, se encuentran publicados en el Sistema Integrado de Planeación y Gestión- SIPG. Igualmente en el Sistema de Gestión Institucional - SGI, está disponible el módulo de plan de mejoramiento para gestión y consulta permanente de todos los servidores. Igualmente, el sistema genera alertas automáticas sobre la gestión de los planes de mejoramiento.  </t>
  </si>
  <si>
    <t xml:space="preserve">En los procedimientos de ejecución presupuestal, ejecución del gasto, ejecución contable y radicación y pago para el trámite de honorarios de los contratos de prestacion de servicios y de apoyo a la gestión, se encuentra definida la forma como fluye la información al proceso contable. Igualmente, las políticas de operación, describen responsables, tiempos, soportes y actividades necesarias para la adecuada Gestión Financiera en Función Pública y para la preparación y presentación de los estados contables. </t>
  </si>
  <si>
    <t>Existen cuatro (4) procedimientos en el Sistema Integrado de Planeación y Gestión, que establecen las actividades a desarrollar en el Subproceso Financiero.</t>
  </si>
  <si>
    <t xml:space="preserve">En el Sistema Integrado de Planeación y Gestión - Subproceso Gestión Financiera, se observan los procedimientos en los cuales a través de flujogramas, se define el paso a paso. Igualmente, en el proceso de Gestión de recursos (subproceso financiero), se encuentra la representación de los proveedores y las entradas del proceso. </t>
  </si>
  <si>
    <t>Individualizados con los criterios del Marco Normativo para Entidades de Gobierno y los que se controlan con sofware alterno (nómina, litigios y demandas y activos fijos a nivel agregado).</t>
  </si>
  <si>
    <t xml:space="preserve">Se realiza cruce entre saldos y movimiento vs saldos iniciales y finales.  </t>
  </si>
  <si>
    <t xml:space="preserve">De acuerdo con los lineamientos de la Contaduría General de la Nación, se publican en la página web de Función Pública los informes financieros y contables, con periodicidad mensual, en los cuales se informa sobre la situación financiera y el resultado del periodo. </t>
  </si>
  <si>
    <t>En el Sistema de Gestión Institucional - SGI, se deja la evidencia del seguimiento periódico a los riesgos.</t>
  </si>
  <si>
    <t>El subroceso de Gestión Financiera, realiza autoevaluaciones periódicas mediante los reportes de Tableros de Control, ejecuciones presupuestales, ejecución del PAC mensual y Estados Financieros publicados.</t>
  </si>
  <si>
    <t xml:space="preserve">El Manual de Políticas Contables v3, tiene por objetivo "Describir las políticas y prácticas contables implementadas por el Departamento Administrativo de la Función Pública con el fin de coadyuvar a lograr la efectividad de los procedimientos de control y verificación de las actividades propias del proceso contable bajo las Normas Internacionales de Contabilidad para el Sector Público (en adelante, NICSP), de tal forma que conduzcan a garantizar la producción de información confiable, relevante y comprensible según lo establecido en el Marco Normativo para Entidades de Gobierno en cuanto a principios contables, normas técnicas, características cualitativas y procedimientos".
</t>
  </si>
  <si>
    <t xml:space="preserve">Las políticas contables abarcan la finalidad y la esencia contable. </t>
  </si>
  <si>
    <t>Mediante circular interna No. 004-2023, se emiten los lineamientos generales para la ejecución financiera y presupuestal de la vigencia 2023, los cuales deben ser tenidos en cuenta por los responsables de rendir información al proceso de gestión financiera. Así mismo, mediante circular interna No.005 de 2023, se da alcance aclaratorio a la circular interna No.004 de 2023.</t>
  </si>
  <si>
    <t xml:space="preserve">La individualización de los bienes se encuentra a través del Aplicativo Neón, los cuales son especificados con número de placa de inventario, características del bien, valor de adquisición, ubicación y responsable del bien, entre otros. </t>
  </si>
  <si>
    <t>Los documentos se encuentran publicados en la Intranet para consulta de todos los servidores y mediante correo electrónico se emitió a todos los servidores  las Circulares Internas Nos. 004 y 005 de 2023.</t>
  </si>
  <si>
    <t>Los procedimientos y manuales, se encuentran publicados en la Intranet de la entidad y las Circulares Internas 004 y 005 de 2023  fueron remitidas a todos los servidores  a través del correo electrónico institucional.</t>
  </si>
  <si>
    <t xml:space="preserve">Se expidió la Circular Interna No. 010 del 04 de diciembre de 2023, la cual establece los “ lineamientos para el cierre de la vigencia fiscal 2023 y  apertura de la vigencia 2024, en materia administrativa, financiera, contractual, documental y de gestión humana"  y  la Resolución 411 del 29 de noviembre de 2023, "por la cual se establece la información a reportar, los requisitos, plazos y caracteristicas de envio a la Contaduría General de la Nación y se deroga la Resolución 706 de 2016.
</t>
  </si>
  <si>
    <t xml:space="preserve">Para el registro de los activos de la entidad y su depreciación, Función Pública cuenta con un software auxiliar llamado NEON, el cual es base para el soporte del registro contable.
Para el manejo de nómina se cuenta con el software Kactus HCM, bajo la modalidad de extensión de licenciamiento que le fue otorgada por la ESAP a través del convenio 210 de 2019, siendo soporte para el trámite, causación y pago de nómina en SIIF Nación.
Los procesos de litigios y demandas del Departameto, se encuentran registrados en el sistema único de gestión e información litigiosa del Estado Colombiano – eKOGUI. 
Se individualizan y se miden históricos de bienes, depreciación, amortizaciones, a través del sofware kactus.
 </t>
  </si>
  <si>
    <t>En el Sistema Integrado de  Planeación y Gestión se tienen definidas las politicas y procedimientos, las cuales sugieren el análisis y depuración de la información. Igualmente, en la ruta \\Yaksa\12003ggf\2023\TRD\EJECUCION_PRESUPUESTAL\TABLEROS DE CONTROL, se observan los tableros de control de la ejecución presupuestal, los cuales son enviados semanalmente a los responsables.</t>
  </si>
  <si>
    <t>La información se verifica a través de los sistemas dispuestos para el procesamiento de la información (SIIF, ORFEO y YAKSA), las conciliaciones y cruces de información mensual con las dependencias responsables de rendir información al proceso contable.  
Mensualmente se realizan los análisis y depuración contable.</t>
  </si>
  <si>
    <t>Con base en la estructura del Catálogo General de Cuentas Resoluciones No. 417 y 441 de 2023 Marco_normativo y sus modificatorias, tomando los grupos y las cuentas. La actualización de la publicación del CGC, se realiza de forma semestral en la página de la Contaduría General de la Nación.
De acuerdo con los parámetros definidos por la Contaduría General de la Nación.</t>
  </si>
  <si>
    <r>
      <t>A partir de la facturación electrónica, se designó un profesional encargado de verificar que todos los documentos para pago esten debidamente soportados y legalizados. Igualmente, cada profesional verifica los soportes pertinentes.</t>
    </r>
    <r>
      <rPr>
        <b/>
        <sz val="10"/>
        <color theme="5" tint="-0.249977111117893"/>
        <rFont val="Calibri"/>
        <family val="2"/>
        <scheme val="minor"/>
      </rPr>
      <t xml:space="preserve"> </t>
    </r>
    <r>
      <rPr>
        <b/>
        <sz val="10"/>
        <rFont val="Calibri"/>
        <family val="2"/>
        <scheme val="minor"/>
      </rPr>
      <t>S</t>
    </r>
    <r>
      <rPr>
        <sz val="10"/>
        <rFont val="Calibri"/>
        <family val="2"/>
        <scheme val="minor"/>
      </rPr>
      <t xml:space="preserve">e evidencia la trazabilidad de las cuentas de contratistas y proveedores en el sistema ORFEO. </t>
    </r>
  </si>
  <si>
    <t>Los documentos de trámite de pago se encuentran custodiados en el ORFEO, en el cual queda registrada la trazabilidad de toda la documentación. Igualmente otros documentos se custodian en la TRD.</t>
  </si>
  <si>
    <t>Mensualmente se hace revisión de cada cuenta por auxiliar detallado y auxiliar por PCI,  para verificar que todos los hechos hayan sido registrados. 
\\Yaksa\12003ggf\2023\DOCUMENTOS DE APOYO\EVIDENCIAS SGI\ESTADOS_FINANCIEROS\12_Diciembre</t>
  </si>
  <si>
    <t>Los hechos económicos estan debidamente soportados por un comprobante de registro a través del SIIF.
La información del libro mayor coincide con la registrada en comprobantes contables. Igualmente, la Contadora mensualmente compara los saldos  en libros, contra las cuentas de los estados fiancieros.
En caso de presentarse diferencias se realizan las respectivas conciliaciones y ajustes</t>
  </si>
  <si>
    <t xml:space="preserve">Se encuentran definidos en el Manual de Políticas Contables, acorde al Marco Normativo para Entidades de Gobierno. </t>
  </si>
  <si>
    <t xml:space="preserve">
Antes del cierre contable de cada mes.  
</t>
  </si>
  <si>
    <t>En el Manual de Politicas Contables,  se tiene definida la política contable de PREPARACIÓN, PRESENTACIÓN Y PUBLICACIÓN DE LOS INFORMES 
FINANCIEROS Y CONTABLES, la cual establece "La publicación de los informes financieros y contables se realizará en la página web del Departamento Administrativo de la Función Pública de acuerdo con lo dispuesto en el numeral 37 del artículo 38 de la Ley 1952 de 2019 y para su preparación se tendrá en 
cuenta el procedimiento contable expedido por la Contaduría General de la Nación (Resolución No 261 de 2023 y las que la modifiquen o adicionen)".</t>
  </si>
  <si>
    <t xml:space="preserve">En el Comité Institucional de Coordinación de Control Interno del mes de diciembre de 2023 , se presentaron los estados financieros. Mensualmente se revisan y se aprueban con el Director de la Entidad.  
</t>
  </si>
  <si>
    <t>Función Pública presenta como conjunto completo de estados financieros, lo siguiente: 
Un estado de situación financiera al final del periodo contable.
Un estado de resultados del periodo contable.
Un estado de cambios en el patrimonio del periodo contable. 
Un estado de flujos de efectivo del periodo contable ( Mediante Rresolución  No. 283-2022, "La presentación del estado de flujo de efectivo bajo el Marco Normativo para entidades de Gobierno se aplaza de forma indefinida”.
Las notas a los estados financieros. PENDIENTE VERIFICACIÓN ESTADOS DEL MES DE DICIEMBRE DE 2023</t>
  </si>
  <si>
    <t>Mediante lista denominada  "verificación de consistencia contable en informes" del área contable se revisan las cifras. \\Yaksa\12003ggf\2023\DOCUMENTOS DE APOYO\EVIDENCIAS SGI\ESTADOS_FINANCIEROS\12_Diciembre</t>
  </si>
  <si>
    <t>En el informe de rendición de cuentas (agosto 2022- agosto 2023) , se presentó la gestión de los recursos financieros del Departamento Administrativo de la Función Pública al 31 de agosto de 2023, reportando los saldos del activo, pasivo, patrimonio y estado de resultados.https://www.funcionpublica.gov.co/participa-rendicion-de-cuentas</t>
  </si>
  <si>
    <t xml:space="preserve">El Grupo de Gestión Financiera cuenta con profesionales de diferentes disciplinas, entre ellos, (2) administradores financieros, (4) contadores , (4) Tecnicos y  (1) Administrador Público, quienes cuentan con la competencia y la experiencia relacionada con las funciones del cargo, que les proporciona idoneidad suficiente para identificar los hechos económicos porpios de la entidad. Sin embargo, en el Grupo se manifestó que uno (1) de los profesionales en la vigencia 2022, no contaba con las habilidades y competencias requeridas para el cargo, lo que generó reprocesos y desanimo en el grupo.
</t>
  </si>
  <si>
    <t>Los procedimientos, manuales e instructivos se encuentan publicados en la intranet de la Entidad - Sistema Integrado de Planeación y  Gestión.</t>
  </si>
  <si>
    <r>
      <t xml:space="preserve">Mensualmente se efectúan las conciliaciones de incapacidades, icetex, procesos jurídicos, control interno disciplinario y almacén, frente a los saldos contables.
La conciliación de la cuenta mayores valores pagados con el Grupo de Gestión Humana, registró al mes de diciembre un saldo de $20.195.531,14 
La conciliación de la cuenta "En administracion - Convenio ICETEX" durante la vigencia registro movimiento de $2.740.682 con un saldo de $171.278.859,81
La conciliación de incapacidades reporta un saldo en cuentas por cobrar de $10.884.686
</t>
    </r>
    <r>
      <rPr>
        <b/>
        <sz val="10"/>
        <rFont val="Calibri"/>
        <family val="2"/>
        <scheme val="minor"/>
      </rPr>
      <t/>
    </r>
  </si>
  <si>
    <t xml:space="preserve">Existen los procedimientos, manual y políticas contables y de operación y las Circulares Internas 004 y 005 de 2023, en las cuales se emitieron los lineamientos generales para la ejecución financiera y presupuestal para la vigencia, suscrita por la Secretaria General DAFP. </t>
  </si>
  <si>
    <t xml:space="preserve">La Guía  para la Prestación del Servicio - Área Almacén, se encuentra publicada en la Intranet; No obstante, no se socializa con el personal  y en especial con los servidores nuevos, pues no ha sido actualizada. </t>
  </si>
  <si>
    <t>Se contabilizan cronológicamente.
En el área de Gestión Financiera, hay un profesional encargado de verificar que todos los documentos para pago esten debidamente soportados y legalizados. El SIIF arroja los comprobantes de manera consecutiva.</t>
  </si>
  <si>
    <t>La entidad cuenta con un aplicativo para inventarios, el cual se encuentra parametrizado con la vida útil de bienes muebles e inmuebles de la entidad,  calculando así las depreciaciones y amortizaciones correspondientes.
El sistema de activos de Función Pública, se encuentra parametrizado de acuerdo con las vidas útiles establecidas en el manual de políticas y en el acta de Comite de Técnico de Sostenibilidad Contable del mes de enero de 2023, se verificó el umbral de materialidad, la vida útil, el metodo de amortización e indicios de deterioro
Se hacen una vez al año y se llevó al Comite Técnico de Sostenibilidad Contable, de acuerdo con lo establecido en el manual de políticas contables.
En el comité tecnico de sostenibilidad contable</t>
  </si>
  <si>
    <r>
      <t xml:space="preserve">En el mes de diciembre de 2023, se actualizó y aprobó el Manual de Políticas Contables - Versión 3 de fecha 21/12/2023. Igualmente, mediante Resolución No. 865 del 29 de diciembre de 2023, se adoptó la actualización del Manual de Políticas Contables del Departamento Administrativo de la Función Pública.
</t>
    </r>
    <r>
      <rPr>
        <b/>
        <sz val="10"/>
        <rFont val="Calibri"/>
        <family val="2"/>
        <scheme val="minor"/>
      </rPr>
      <t>Frente a las Politicas de Opreración- version 4- 29-11-2019, las cuales deben facilitar la ejecución del proceso contable y asegurar el flujo de información hacia el área contable, la incorporación de todos los hechos económicos realizados por la entidad, y la presentación oportuna de los estados financieros a los diferentes usuarios, se encuentra pendiente su actualización. Igualmente, en el Sistema de Planeación y Gestión Institucional, aún se encuentra publicado el Manual de Politicas contables del año 2019.</t>
    </r>
    <r>
      <rPr>
        <b/>
        <i/>
        <sz val="10"/>
        <rFont val="Calibri"/>
        <family val="2"/>
        <scheme val="minor"/>
      </rPr>
      <t xml:space="preserve">
</t>
    </r>
    <r>
      <rPr>
        <b/>
        <i/>
        <sz val="10"/>
        <color theme="1"/>
        <rFont val="Calibri"/>
        <family val="2"/>
        <scheme val="minor"/>
      </rPr>
      <t/>
    </r>
  </si>
  <si>
    <r>
      <t xml:space="preserve">Mediante registro de reunión de fecha 21 de diciembre de 2023, se socializó y aprobó en Comité de Sostenibilidad Contable el Manual de Políticas Contables; </t>
    </r>
    <r>
      <rPr>
        <b/>
        <sz val="11"/>
        <rFont val="Calibri"/>
        <family val="2"/>
        <scheme val="minor"/>
      </rPr>
      <t xml:space="preserve"> no obstante, aún no han sido solicalizadas con el personal involucrado en el proceso contable.</t>
    </r>
  </si>
  <si>
    <r>
      <t xml:space="preserve">Respecto a la aplicación de las Políticas de Operación y Seguridad del SIIF Nación, establecidas en el Decreto No. 2674 de 2012 "Por el cual se reglamenta el Sistema Integrado de Información Financiera (SIIF) Nación, el Decreto No. 1068 de 2015 Parte 9 y la Circular externa No. 040 de octubre de 2015, expedidos por el Ministerio de Hacienda y Crédito Público, se da aplicación a la mayoria de los lineamientos; </t>
    </r>
    <r>
      <rPr>
        <b/>
        <sz val="10"/>
        <rFont val="Calibri"/>
        <family val="2"/>
        <scheme val="minor"/>
      </rPr>
      <t xml:space="preserve">sin embargo frente a la responsabilidad de la Coordinación del SIIF en la Entidad (Replicar oportunamente a los usuarios del SIIF Nación, todas las comunicaciones emitidas e informadas por el Administrador del Sistema), en el mes de marzo de 2023, no se efectuó la inscripción a la “capacitación virtual reportes y consultas control interno”, a pesar de que la Oficina de Control Interno, realizó la solicitud de manera oportuna.
De otra parte, las políticas de operación establecen que "Al final del periodo contable la Secretaría General de Función Pública expide una circular que orienta el cierre de vigencia en cuanto a fechas y procesos especiales que se ejecutan en las distintas áreas de la Entidad, con el fin de garantizar el registro y revelación de toda la información del respectivo periodo contable", por lo que la Secretaria General expidio la Circular Interna No.010 de 2023 con los lineamientos y fechas para el cierre de la vigencia 2023 y apertura de la vigencia 2024; sin embargo, las dependencias no cumplen con el reporte de información de manera oportuna, lo que genera demoras en el cierre contable.
</t>
    </r>
  </si>
  <si>
    <r>
      <t xml:space="preserve">En el Manual de Políticas Contables v3, se actualizó la "POLÍTICA CONTABLE DE PROPIEDADES, PLANTA Y EQUIPO", donde se contempla los criterios para el reconocimiento, medición, criterios para determinar vida útil de revelación y presentación de los hechos económicos relacionados con las propiedades, planta y equipo de Función Pública. Igualmente, en la Guia de prestación de servicios Área de Almacén V6 de febrero de 2019, se establece el procedimiento a seguir en la gestión de los bienes de la Entidad; </t>
    </r>
    <r>
      <rPr>
        <b/>
        <sz val="10"/>
        <rFont val="Calibri"/>
        <family val="2"/>
        <scheme val="minor"/>
      </rPr>
      <t>sin embargo, la misma no ha sido actualizada desde la vigencia 2019 a pesar que desde la Oficina de Control Interno, se ha efectuado la recomendación en varias oportunidades.</t>
    </r>
  </si>
  <si>
    <r>
      <t xml:space="preserve">Las politicas de operación del Proceso Gestión de Recursos Subproceso Gestión Administrativa y la Guía de prestación de servicios - Area Almacén, se encuentran publicadas en la Intranet de la Entidad, </t>
    </r>
    <r>
      <rPr>
        <b/>
        <sz val="10"/>
        <rFont val="Calibri"/>
        <family val="2"/>
        <scheme val="minor"/>
      </rPr>
      <t>pero se encuentra desactualizada.</t>
    </r>
  </si>
  <si>
    <r>
      <t>En el Sistema Integrado de Planeación y Gestión se encuentran: la Guía ICETEX Función Pública, la Guía Gestión de Incapacidades y Licencias de maternidad o paternidad (versión 5 febrero  de 2023) y la Politica de operación TICS (versión 8 abril de 2021),</t>
    </r>
    <r>
      <rPr>
        <sz val="10"/>
        <color rgb="FF0070C0"/>
        <rFont val="Calibri"/>
        <family val="2"/>
        <scheme val="minor"/>
      </rPr>
      <t xml:space="preserve"> </t>
    </r>
    <r>
      <rPr>
        <sz val="10"/>
        <rFont val="Calibri"/>
        <family val="2"/>
        <scheme val="minor"/>
      </rPr>
      <t xml:space="preserve">la </t>
    </r>
    <r>
      <rPr>
        <sz val="10"/>
        <color theme="1"/>
        <rFont val="Calibri"/>
        <family val="2"/>
        <scheme val="minor"/>
      </rPr>
      <t>cual establece la realización de conciliación cada cuatro (4) meses. Así mismo las Circulares Internas Nos. 004 y 005 de 2023, https://www.funcionpublica.gov.co/web/intranet/manuales-proceso-gestion-th</t>
    </r>
  </si>
  <si>
    <t xml:space="preserve">En el Manual de Políticas Contables V3, se definieron los criterios de medición posterior para el efectivo y equivalentes al efectivo, cuentas por cobrar, propiedad planta y equipo, activos intangibles, y cuentas por pagar de acuerdo con el marco normativo
Atendiendo lo establecido en el marco normativo
</t>
  </si>
  <si>
    <r>
      <t xml:space="preserve">Aunque el subproceso de Gestión Financiera identificó los siguientes riesgos para la vigencia 2023:
1."Posibilidad de omitir la verificación de requisitos para el pago a proveedores y contratistas busca la destinación de recursos públicos de forma indebida en favor de un privado o tercero". 
2. "Posibilidad de omitir la verificación de requisitos para el pago a proveedores y contratistas busca la destinación de recursos públicos de forma indebida en favor de un privado o tercero"
3."Posibilidad de pérdida reputacional por hallazgos de los entes de control o el no fenecimiento de la cuenta debido al incumplimiento normativo y del manual de políticas contables en las actividades financieras".
4."Posibilidd de pérdida reputacional por imposibilidad de completar la información y cumplir con las fechas programadas en el SIIF nación, debido a fallas tecnologícas, inconsistencias o inoportunidad en el suministrado de información de las áreas".
5."Posibilidad de pérdida reputacional por insatisfacción del grupo de valor debido a la pérdida de confidencialidad del token de firma digital de documentos de ORFEO".
6."Posibilidad de pérdida reputacional por insatisfacción del grupo de valor debido a pérdida de confidencialidad de los datos personales semiprivados asociados a números de cuenta de proveedores y contratistas".
</t>
    </r>
    <r>
      <rPr>
        <b/>
        <i/>
        <sz val="10"/>
        <rFont val="Calibri"/>
        <family val="2"/>
        <scheme val="minor"/>
      </rPr>
      <t>No se observó la identificación de riesgos de indole contable, acorde con lo establecido en la resolución 193 de 2016 (procedimiento para la evaluación del control interno contable).</t>
    </r>
  </si>
  <si>
    <t>Se establecen de acuerdo con la metodología establecida en Función Pública para la Administración de los riesgos.</t>
  </si>
  <si>
    <t>Para establecer el Plan Institucional de Capacitación de la vigencia 2023, se detectan las necesidades de capacitación (encuesta), se define el programa de inducción y reinducción y las temáticas a desarrollar durante la vigencia para los servidores de la entidad, entre los cuales se encuentran los profesionales del Grupo Financiero, igualmente, los integrantes del proceso de Gestión Financiera asisten a las capacitaciones que ofrece la administración del SIIF Nación del Ministerio de Hacienda y Crédito Público.</t>
  </si>
  <si>
    <t xml:space="preserve"> </t>
  </si>
  <si>
    <r>
      <t>Una vez el sistema notifica a la Oficina Asesora de Planeación la generación de las acciones del plan, se revisa y confirma dicho plan, el cual arroja alertas al designado de la dependencia, para que realice los avances en las fechas programadas. Cuando se finalizan las acciones, la Oficina de Control Interno programa los cierres de los hallazgos, seleccionando a los auditores internos de la Entidad que se encargarán de verificar las acciones y las evidencias reportadas y determinar el cierre con o sin eficacia.</t>
    </r>
    <r>
      <rPr>
        <b/>
        <sz val="10"/>
        <rFont val="Calibri"/>
        <family val="2"/>
        <scheme val="minor"/>
      </rPr>
      <t xml:space="preserve"> De otra parte,  en el informe de evaluación por dependencias (Gestión Financiera), se recomendó que en coordinación con la Oficina Asesora de Planeación, se revise la razón por la cual no se visualizan los hallazgos identificados en las vigencias anteriores y se gestione el reporte que permita consultar el estado de los mismos, esto es prioritario en caso de que la Contraloría General de la República, lleve a cabo Auditoria a la Función Pública y requiera esta información; ademas debe ser de conocimiento de los servidores, tanto del proceso, como de las demas áreas de la Entidad. El plan de mejoramiento 537 de 2022, aun tiene pendiente el cumplimiento de 4 actividades.</t>
    </r>
  </si>
  <si>
    <r>
      <t xml:space="preserve">El Subproceso de Gestión Administrativa, tiene implementada la Guía para la Prestación del Servicio - Área Almacén; </t>
    </r>
    <r>
      <rPr>
        <b/>
        <i/>
        <sz val="10"/>
        <rFont val="Calibri"/>
        <family val="2"/>
        <scheme val="minor"/>
      </rPr>
      <t xml:space="preserve">sin embargo, en ella no se tiene definido el procedimiento para realizar periodicamente el inventario. </t>
    </r>
  </si>
  <si>
    <t xml:space="preserve">Aunque  entre el 15 de octubre y el 20 de noviembre, se adelantó el proceso de verificación y actualización de los bienes activos y elementos de control a los servidores de la entidad y se hizo un informe, el mismo no registra los resultados obtenidos (novedades, conclusiones y sugerencias), asi como los soportes del inventario por cada servidor responsable de bienes a cargo, el cual deben ser de conocimiento de Gestión Financiera y la Secretaria General. </t>
  </si>
  <si>
    <r>
      <rPr>
        <b/>
        <sz val="10"/>
        <rFont val="Calibri"/>
        <family val="2"/>
        <scheme val="minor"/>
      </rPr>
      <t>Aunque existen las directices para la presentación oportuna de la información financiera, algunas áreas que reportan información al proceso contable, no lo hacen de manera oportuna.</t>
    </r>
    <r>
      <rPr>
        <sz val="10"/>
        <rFont val="Calibri"/>
        <family val="2"/>
        <scheme val="minor"/>
      </rPr>
      <t xml:space="preserve"> En la ruta \\Yaksa\12003ggf\2023\DOCUMENTOS DE APOYO\EVIDENCIAS SGI\CONTABILIDAD\CRO</t>
    </r>
    <r>
      <rPr>
        <i/>
        <sz val="10"/>
        <rFont val="Calibri"/>
        <family val="2"/>
        <scheme val="minor"/>
      </rPr>
      <t xml:space="preserve">NOGRAMA CONCILIACIONES, se observa el cronograma de las fechas de entrega de información financiera, según la circular interna de 2023. </t>
    </r>
  </si>
  <si>
    <t>Si bien existen los procedimientos y lineamientos para efectuar el cierre de manera integral, la falta de completitud de la información  genera inconvenientes para realizar los cierres de manera adecuada. 
A 31 de diembre la caja menor quedo con un saldo de $563.500, incumpliendo los lineamientos emitidos en la Circular No. 010 del 04 de diciembre de 2023, “LINEAMIENTOS PARA EL CIERRE DE LA VIGENCIA FISCAL 2023 Y APERTURA DE LA VIGENCIA 2024, EN MATERIA ADMINISTRATIVA, FINANCIERA, CONTRACTUAL, DOCUMENTAL Y DE GESTIÓN HUMANA" y demás lineamientos establecidos en la Entidad frente al tema.</t>
  </si>
  <si>
    <r>
      <t xml:space="preserve">Los estados financieros se elaboran mensualmente, son publicados en la página web de Función Pública y de acuerdo con los plazos definidos por la C.G.N se reportan en el CHIP.
</t>
    </r>
    <r>
      <rPr>
        <sz val="10"/>
        <rFont val="Calibri"/>
        <family val="2"/>
        <scheme val="minor"/>
      </rPr>
      <t xml:space="preserve">Así mismo, los Estados Financieros del Departamento Administrativo de la Función Pública elaborados a 31 de diciembre de 2023 y comparativos con el 31 de diciembre de 2022, han sido preparados de conformidad con lo dispuesto en el nuevo Marco Normativo aplicable a Entidades de Gobierno, adoptado por la Contaduría General de la Nación mediante Resolución 533 de 2015 y sus resoluciones modificatorias, en convergencia con las Normas Internacionales de Contabilidad del Sector Público (NICSP) y cuya aplicación rige a </t>
    </r>
    <r>
      <rPr>
        <sz val="10"/>
        <color theme="1"/>
        <rFont val="Calibri"/>
        <family val="2"/>
        <scheme val="minor"/>
      </rPr>
      <t xml:space="preserve">partir del 1 de enero de 2018.
</t>
    </r>
  </si>
  <si>
    <r>
      <t xml:space="preserve">Para la vigencia 2023, se continuó con la aplicación de los indicadores, según los lineamientos señalados por la Oficina Asesora de Planeación del DAFP, entre ellos:   1. PAC ejecutado y 2. Ejecución Financiera,  cuya  fuente de información se obtiene de los registros en SIIF Nación. Estos indicadores son presupuestales; </t>
    </r>
    <r>
      <rPr>
        <b/>
        <i/>
        <sz val="10"/>
        <rFont val="Calibri"/>
        <family val="2"/>
        <scheme val="minor"/>
      </rPr>
      <t xml:space="preserve">sin embargo, no se han definido indicadores  para analizar e interpretar la información financiera como lo establece la Resolución 193 de 2016 de la C.G.N. </t>
    </r>
    <r>
      <rPr>
        <sz val="10"/>
        <rFont val="Calibri"/>
        <family val="2"/>
        <scheme val="minor"/>
      </rPr>
      <t xml:space="preserve">
</t>
    </r>
  </si>
  <si>
    <t xml:space="preserve">La información financiera de cierre de vigencia,  va acompañada de las notas explicativas para comprensión de los usuarios </t>
  </si>
  <si>
    <t xml:space="preserve">Las notas a los estados financieros tanto de carácter general como específicas, describen amplia y suficientemente los hechos ecónomicos ocurridos en la vigencia, de manera cuantitativa y cualitativa, acorde con el marco normativo. 
En cada nota se describe la información cualitativa y cuantitativa
Las notas hacen referencia a las variaciones presentadas entre las vigencias 2022 y 2023.  </t>
  </si>
  <si>
    <t>Se establecieron controles a los riesgos identificacos en el subproceso de Gestión Financiera; sin embargo en el informe de evaluación por dependencias, se evidenció falta de registró de seguimiento del control, en cinco (5) meses del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</si>
</sst>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0"/>
      <color rgb="FFFF0000"/>
      <name val="Calibri"/>
      <family val="2"/>
      <scheme val="minor"/>
    </font>
    <font>
      <sz val="10"/>
      <color rgb="FFC00000"/>
      <name val="Calibri"/>
      <family val="2"/>
      <scheme val="minor"/>
    </font>
    <font>
      <i/>
      <sz val="10"/>
      <name val="Calibri"/>
      <family val="2"/>
      <scheme val="minor"/>
    </font>
    <font>
      <sz val="10"/>
      <color theme="8"/>
      <name val="Calibri"/>
      <family val="2"/>
      <scheme val="minor"/>
    </font>
    <font>
      <b/>
      <sz val="10"/>
      <color theme="5" tint="-0.249977111117893"/>
      <name val="Calibri"/>
      <family val="2"/>
      <scheme val="minor"/>
    </font>
    <font>
      <b/>
      <sz val="10"/>
      <name val="Calibri"/>
      <family val="2"/>
      <scheme val="minor"/>
    </font>
    <font>
      <b/>
      <i/>
      <sz val="10"/>
      <name val="Calibri"/>
      <family val="2"/>
      <scheme val="minor"/>
    </font>
    <font>
      <sz val="10"/>
      <color rgb="FF0070C0"/>
      <name val="Calibri"/>
      <family val="2"/>
      <scheme val="minor"/>
    </font>
    <font>
      <b/>
      <i/>
      <sz val="10"/>
      <color theme="1"/>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theme="8" tint="-0.24994659260841701"/>
      </left>
      <right style="medium">
        <color theme="8" tint="-0.24994659260841701"/>
      </right>
      <top style="thin">
        <color indexed="64"/>
      </top>
      <bottom style="medium">
        <color theme="8" tint="-0.24994659260841701"/>
      </bottom>
      <diagonal/>
    </border>
    <border>
      <left style="medium">
        <color theme="8" tint="-0.24994659260841701"/>
      </left>
      <right style="thin">
        <color indexed="64"/>
      </right>
      <top style="thin">
        <color indexed="64"/>
      </top>
      <bottom style="medium">
        <color theme="8" tint="-0.24994659260841701"/>
      </bottom>
      <diagonal/>
    </border>
    <border>
      <left style="thin">
        <color indexed="64"/>
      </left>
      <right style="medium">
        <color theme="8" tint="-0.24994659260841701"/>
      </right>
      <top style="medium">
        <color theme="8" tint="-0.24994659260841701"/>
      </top>
      <bottom style="medium">
        <color theme="8" tint="-0.2499465926084170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style="thin">
        <color indexed="64"/>
      </right>
      <top style="medium">
        <color theme="8" tint="-0.24994659260841701"/>
      </top>
      <bottom style="medium">
        <color theme="8" tint="-0.24994659260841701"/>
      </bottom>
      <diagonal/>
    </border>
    <border>
      <left/>
      <right style="medium">
        <color theme="8" tint="-0.24994659260841701"/>
      </right>
      <top style="thin">
        <color indexed="64"/>
      </top>
      <bottom/>
      <diagonal/>
    </border>
    <border>
      <left/>
      <right style="medium">
        <color theme="8" tint="-0.24994659260841701"/>
      </right>
      <top/>
      <bottom/>
      <diagonal/>
    </border>
    <border>
      <left style="thin">
        <color indexed="64"/>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style="medium">
        <color theme="8" tint="-0.24994659260841701"/>
      </right>
      <top style="medium">
        <color theme="8" tint="-0.24994659260841701"/>
      </top>
      <bottom/>
      <diagonal/>
    </border>
    <border>
      <left style="medium">
        <color theme="8" tint="-0.24994659260841701"/>
      </left>
      <right style="medium">
        <color theme="8" tint="-0.24994659260841701"/>
      </right>
      <top/>
      <bottom/>
      <diagonal/>
    </border>
    <border>
      <left style="medium">
        <color theme="8" tint="-0.24994659260841701"/>
      </left>
      <right style="medium">
        <color theme="8" tint="-0.24994659260841701"/>
      </right>
      <top/>
      <bottom style="medium">
        <color theme="8" tint="-0.24994659260841701"/>
      </bottom>
      <diagonal/>
    </border>
    <border>
      <left style="medium">
        <color theme="8" tint="-0.24994659260841701"/>
      </left>
      <right style="thin">
        <color indexed="64"/>
      </right>
      <top style="medium">
        <color theme="8" tint="-0.24994659260841701"/>
      </top>
      <bottom/>
      <diagonal/>
    </border>
    <border>
      <left style="medium">
        <color theme="8" tint="-0.24994659260841701"/>
      </left>
      <right style="thin">
        <color indexed="64"/>
      </right>
      <top/>
      <bottom/>
      <diagonal/>
    </border>
    <border>
      <left style="medium">
        <color theme="8" tint="-0.24994659260841701"/>
      </left>
      <right style="thin">
        <color indexed="64"/>
      </right>
      <top/>
      <bottom style="medium">
        <color theme="8" tint="-0.24994659260841701"/>
      </bottom>
      <diagonal/>
    </border>
    <border>
      <left style="thin">
        <color indexed="64"/>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style="medium">
        <color theme="8" tint="-0.24994659260841701"/>
      </top>
      <bottom style="medium">
        <color theme="8" tint="-0.24994659260841701"/>
      </bottom>
      <diagonal/>
    </border>
    <border>
      <left/>
      <right style="thin">
        <color indexed="64"/>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thin">
        <color indexed="64"/>
      </right>
      <top style="medium">
        <color theme="8" tint="-0.24994659260841701"/>
      </top>
      <bottom/>
      <diagonal/>
    </border>
    <border>
      <left style="medium">
        <color theme="8" tint="-0.24994659260841701"/>
      </left>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thin">
        <color indexed="64"/>
      </right>
      <top/>
      <bottom style="medium">
        <color theme="8" tint="-0.24994659260841701"/>
      </bottom>
      <diagonal/>
    </border>
    <border>
      <left style="thin">
        <color indexed="64"/>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3"/>
      </left>
      <right style="thin">
        <color indexed="64"/>
      </right>
      <top style="thin">
        <color indexed="64"/>
      </top>
      <bottom style="thin">
        <color theme="3"/>
      </bottom>
      <diagonal/>
    </border>
    <border>
      <left style="medium">
        <color theme="8" tint="-0.24994659260841701"/>
      </left>
      <right style="medium">
        <color theme="8" tint="-0.24994659260841701"/>
      </right>
      <top style="medium">
        <color theme="3"/>
      </top>
      <bottom style="thin">
        <color theme="3"/>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54">
    <xf numFmtId="0" fontId="0" fillId="0" borderId="0" xfId="0"/>
    <xf numFmtId="0" fontId="0" fillId="0" borderId="0" xfId="0" applyBorder="1"/>
    <xf numFmtId="0" fontId="0" fillId="0" borderId="8" xfId="0" applyBorder="1"/>
    <xf numFmtId="0" fontId="0" fillId="0" borderId="3" xfId="0" applyBorder="1"/>
    <xf numFmtId="0" fontId="0" fillId="0" borderId="5" xfId="0" applyBorder="1"/>
    <xf numFmtId="0" fontId="0" fillId="0" borderId="9" xfId="0" applyBorder="1"/>
    <xf numFmtId="0" fontId="0" fillId="0" borderId="7" xfId="0" applyBorder="1"/>
    <xf numFmtId="0" fontId="4" fillId="0" borderId="0" xfId="0" applyFont="1" applyBorder="1"/>
    <xf numFmtId="0" fontId="3" fillId="0" borderId="12" xfId="0" applyFont="1" applyBorder="1" applyAlignment="1">
      <alignment horizontal="center" vertical="center"/>
    </xf>
    <xf numFmtId="0" fontId="3" fillId="0" borderId="13" xfId="0" applyFont="1" applyFill="1" applyBorder="1" applyAlignment="1">
      <alignment horizontal="justify" vertical="top"/>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horizontal="justify" vertical="top" wrapText="1"/>
    </xf>
    <xf numFmtId="0" fontId="6" fillId="0" borderId="0" xfId="2" applyFont="1" applyFill="1"/>
    <xf numFmtId="0" fontId="4" fillId="5" borderId="14" xfId="0" applyFont="1" applyFill="1" applyBorder="1" applyAlignment="1">
      <alignment horizontal="justify" vertical="top"/>
    </xf>
    <xf numFmtId="0" fontId="4" fillId="0" borderId="14"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justify" vertical="top"/>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0" fontId="5" fillId="0" borderId="14" xfId="0" applyFont="1" applyFill="1" applyBorder="1" applyAlignment="1">
      <alignment horizontal="justify" vertical="top" wrapText="1"/>
    </xf>
    <xf numFmtId="0" fontId="8" fillId="8" borderId="14" xfId="0" applyFont="1" applyFill="1" applyBorder="1" applyAlignment="1">
      <alignment horizontal="justify" vertical="top"/>
    </xf>
    <xf numFmtId="0" fontId="4" fillId="8" borderId="14" xfId="0" applyFont="1" applyFill="1" applyBorder="1" applyAlignment="1">
      <alignment horizontal="justify" vertical="top"/>
    </xf>
    <xf numFmtId="0" fontId="4" fillId="8" borderId="14" xfId="0" applyFont="1" applyFill="1" applyBorder="1" applyAlignment="1">
      <alignment horizontal="center" vertical="center" wrapText="1"/>
    </xf>
    <xf numFmtId="0" fontId="4" fillId="0" borderId="0" xfId="0" applyFont="1" applyFill="1" applyBorder="1"/>
    <xf numFmtId="0" fontId="4" fillId="8" borderId="0" xfId="0" applyFont="1" applyFill="1" applyBorder="1"/>
    <xf numFmtId="0" fontId="4" fillId="0" borderId="0" xfId="0" applyFont="1" applyBorder="1" applyAlignment="1">
      <alignment horizontal="left" vertical="top" wrapText="1"/>
    </xf>
    <xf numFmtId="0" fontId="4" fillId="0" borderId="12" xfId="0" applyFont="1" applyBorder="1" applyAlignment="1">
      <alignment horizontal="center" vertical="center"/>
    </xf>
    <xf numFmtId="49" fontId="4" fillId="0" borderId="13" xfId="0" applyNumberFormat="1" applyFont="1" applyBorder="1" applyAlignment="1">
      <alignment horizontal="center" vertical="center"/>
    </xf>
    <xf numFmtId="0" fontId="4" fillId="0" borderId="14" xfId="0" applyFont="1" applyBorder="1" applyAlignment="1">
      <alignment horizontal="justify" vertical="top" wrapText="1"/>
    </xf>
    <xf numFmtId="0" fontId="4" fillId="0" borderId="14" xfId="0" applyFont="1" applyBorder="1" applyAlignment="1">
      <alignment horizontal="justify" vertical="top"/>
    </xf>
    <xf numFmtId="0" fontId="4" fillId="0" borderId="14" xfId="0" applyFont="1" applyFill="1" applyBorder="1" applyAlignment="1">
      <alignment horizontal="justify" vertical="top"/>
    </xf>
    <xf numFmtId="0" fontId="6" fillId="0" borderId="14" xfId="2" applyFont="1" applyFill="1" applyBorder="1" applyAlignment="1">
      <alignment horizontal="justify" vertical="top" wrapText="1"/>
    </xf>
    <xf numFmtId="0" fontId="4" fillId="0" borderId="14" xfId="0" applyFont="1" applyBorder="1" applyAlignment="1">
      <alignment horizontal="center" vertical="center"/>
    </xf>
    <xf numFmtId="0" fontId="4" fillId="0" borderId="13" xfId="0" applyNumberFormat="1" applyFont="1" applyFill="1" applyBorder="1" applyAlignment="1">
      <alignment horizontal="center" vertical="center"/>
    </xf>
    <xf numFmtId="0" fontId="5" fillId="0" borderId="14" xfId="0" applyFont="1" applyFill="1" applyBorder="1" applyAlignment="1">
      <alignment horizontal="justify" vertical="top"/>
    </xf>
    <xf numFmtId="0" fontId="4" fillId="0" borderId="13" xfId="0" applyNumberFormat="1" applyFont="1" applyBorder="1" applyAlignment="1">
      <alignment horizontal="center" vertical="center"/>
    </xf>
    <xf numFmtId="0" fontId="5" fillId="0" borderId="14" xfId="0" applyFont="1" applyBorder="1" applyAlignment="1">
      <alignment horizontal="justify" vertical="top"/>
    </xf>
    <xf numFmtId="0" fontId="4" fillId="0" borderId="14" xfId="0" applyFont="1" applyFill="1" applyBorder="1" applyAlignment="1">
      <alignment horizontal="justify" vertical="top"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0" xfId="2" applyFont="1"/>
    <xf numFmtId="0" fontId="4" fillId="5" borderId="14" xfId="0" applyFont="1" applyFill="1" applyBorder="1" applyAlignment="1">
      <alignment horizontal="justify" vertical="top" wrapText="1"/>
    </xf>
    <xf numFmtId="0" fontId="3" fillId="0" borderId="12" xfId="0" applyFont="1" applyFill="1" applyBorder="1" applyAlignment="1">
      <alignment horizontal="center" vertical="center"/>
    </xf>
    <xf numFmtId="0" fontId="4" fillId="7" borderId="13" xfId="0" applyFont="1" applyFill="1" applyBorder="1" applyAlignment="1">
      <alignment horizontal="justify" vertical="top"/>
    </xf>
    <xf numFmtId="0" fontId="3" fillId="7" borderId="13" xfId="0" applyFont="1" applyFill="1" applyBorder="1" applyAlignment="1">
      <alignment horizontal="center" vertical="center"/>
    </xf>
    <xf numFmtId="0" fontId="4" fillId="7" borderId="13" xfId="0" applyFont="1" applyFill="1" applyBorder="1" applyAlignment="1">
      <alignment horizontal="center" vertical="center"/>
    </xf>
    <xf numFmtId="0" fontId="5" fillId="7" borderId="14" xfId="0" applyFont="1" applyFill="1" applyBorder="1" applyAlignment="1">
      <alignment horizontal="justify" vertical="top" wrapText="1"/>
    </xf>
    <xf numFmtId="0" fontId="5" fillId="0" borderId="1" xfId="0" applyNumberFormat="1" applyFont="1" applyFill="1" applyBorder="1" applyAlignment="1">
      <alignment horizontal="justify" vertical="top" wrapText="1"/>
    </xf>
    <xf numFmtId="0" fontId="5" fillId="5" borderId="1" xfId="0" applyNumberFormat="1" applyFont="1" applyFill="1" applyBorder="1" applyAlignment="1">
      <alignment horizontal="justify" vertical="top" wrapText="1"/>
    </xf>
    <xf numFmtId="0" fontId="6" fillId="0" borderId="14" xfId="2" applyFont="1" applyFill="1" applyBorder="1" applyAlignment="1">
      <alignment horizontal="justify" vertical="top"/>
    </xf>
    <xf numFmtId="16" fontId="4" fillId="0" borderId="12" xfId="0" applyNumberFormat="1" applyFont="1" applyBorder="1" applyAlignment="1">
      <alignment horizontal="center" vertical="center"/>
    </xf>
    <xf numFmtId="0" fontId="4" fillId="0" borderId="19" xfId="0" applyFont="1" applyFill="1" applyBorder="1" applyAlignment="1">
      <alignment vertical="top" wrapText="1"/>
    </xf>
    <xf numFmtId="0" fontId="4" fillId="5" borderId="19" xfId="0" applyFont="1" applyFill="1" applyBorder="1" applyAlignment="1">
      <alignment vertical="top"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xf>
    <xf numFmtId="2" fontId="4" fillId="0" borderId="13" xfId="0" applyNumberFormat="1" applyFont="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0" borderId="13" xfId="0" applyFont="1" applyBorder="1" applyAlignment="1">
      <alignment horizontal="justify" vertical="top"/>
    </xf>
    <xf numFmtId="0" fontId="4" fillId="0" borderId="13" xfId="0" applyFont="1" applyBorder="1" applyAlignment="1">
      <alignment horizontal="justify" vertical="top"/>
    </xf>
    <xf numFmtId="0" fontId="4" fillId="0" borderId="19" xfId="0" applyFont="1" applyFill="1" applyBorder="1" applyAlignment="1">
      <alignment horizontal="justify" vertical="top" wrapText="1"/>
    </xf>
    <xf numFmtId="0" fontId="4" fillId="5" borderId="13" xfId="0" applyFont="1" applyFill="1" applyBorder="1" applyAlignment="1">
      <alignment horizontal="justify" vertical="top"/>
    </xf>
    <xf numFmtId="0" fontId="4" fillId="0" borderId="19" xfId="0" applyFont="1" applyFill="1" applyBorder="1" applyAlignment="1">
      <alignment horizontal="center" vertical="center" wrapText="1"/>
    </xf>
    <xf numFmtId="0" fontId="3" fillId="6" borderId="14" xfId="0" applyFont="1" applyFill="1" applyBorder="1" applyAlignment="1">
      <alignment horizontal="center" vertical="center"/>
    </xf>
    <xf numFmtId="0" fontId="4" fillId="0" borderId="13" xfId="0" applyFont="1" applyFill="1" applyBorder="1" applyAlignment="1">
      <alignment horizontal="center" vertical="center" wrapText="1"/>
    </xf>
    <xf numFmtId="2" fontId="4" fillId="0" borderId="13" xfId="0" applyNumberFormat="1" applyFont="1" applyFill="1" applyBorder="1" applyAlignment="1">
      <alignment horizontal="center" vertical="center"/>
    </xf>
    <xf numFmtId="0" fontId="4" fillId="0" borderId="0" xfId="0" applyFont="1" applyBorder="1" applyAlignment="1">
      <alignment wrapText="1"/>
    </xf>
    <xf numFmtId="0" fontId="3" fillId="2" borderId="22" xfId="0" applyFont="1" applyFill="1" applyBorder="1" applyAlignment="1">
      <alignment horizontal="center" vertical="center"/>
    </xf>
    <xf numFmtId="0" fontId="4" fillId="0" borderId="0" xfId="0" applyFont="1" applyFill="1" applyBorder="1" applyAlignment="1">
      <alignment wrapText="1"/>
    </xf>
    <xf numFmtId="0" fontId="5" fillId="0" borderId="1" xfId="0" applyFont="1" applyFill="1" applyBorder="1" applyAlignment="1">
      <alignment horizontal="justify" vertical="top"/>
    </xf>
    <xf numFmtId="0" fontId="5" fillId="0" borderId="24" xfId="0" applyFont="1" applyFill="1" applyBorder="1" applyAlignment="1">
      <alignment horizontal="justify" vertical="top"/>
    </xf>
    <xf numFmtId="0" fontId="5" fillId="0" borderId="19" xfId="0" applyFont="1" applyFill="1" applyBorder="1" applyAlignment="1">
      <alignment horizontal="justify" vertical="top" wrapText="1"/>
    </xf>
    <xf numFmtId="0" fontId="5" fillId="0" borderId="21" xfId="0" applyFont="1" applyFill="1" applyBorder="1" applyAlignment="1">
      <alignment horizontal="justify" vertical="top" wrapText="1"/>
    </xf>
    <xf numFmtId="2" fontId="4" fillId="0" borderId="0" xfId="0" applyNumberFormat="1" applyFont="1" applyBorder="1"/>
    <xf numFmtId="164" fontId="4" fillId="0" borderId="0" xfId="0" applyNumberFormat="1" applyFont="1" applyBorder="1"/>
    <xf numFmtId="0" fontId="4" fillId="0" borderId="0" xfId="1" applyNumberFormat="1" applyFont="1" applyBorder="1"/>
    <xf numFmtId="2" fontId="3" fillId="0" borderId="0" xfId="0" applyNumberFormat="1" applyFont="1" applyBorder="1"/>
    <xf numFmtId="0" fontId="3" fillId="0" borderId="1" xfId="0" applyFont="1" applyBorder="1"/>
    <xf numFmtId="0" fontId="3" fillId="0" borderId="1" xfId="0" applyFont="1" applyBorder="1" applyAlignment="1">
      <alignment horizontal="center" vertical="center"/>
    </xf>
    <xf numFmtId="0" fontId="4" fillId="0" borderId="1" xfId="0" applyFont="1"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3" fillId="3" borderId="1" xfId="0" applyFont="1" applyFill="1" applyBorder="1"/>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xf>
    <xf numFmtId="0" fontId="4" fillId="2" borderId="2" xfId="0" applyFont="1" applyFill="1" applyBorder="1" applyAlignment="1">
      <alignment horizontal="left" vertical="top" wrapText="1"/>
    </xf>
    <xf numFmtId="0" fontId="3" fillId="2" borderId="16" xfId="0" applyFont="1" applyFill="1" applyBorder="1" applyAlignment="1">
      <alignment horizontal="left" vertical="top"/>
    </xf>
    <xf numFmtId="0" fontId="3" fillId="2" borderId="18" xfId="0" applyFont="1" applyFill="1" applyBorder="1" applyAlignment="1">
      <alignment horizontal="left" vertical="top"/>
    </xf>
    <xf numFmtId="0" fontId="4" fillId="2" borderId="39" xfId="0" applyFont="1" applyFill="1" applyBorder="1" applyAlignment="1">
      <alignment horizontal="left" vertical="top" wrapText="1"/>
    </xf>
    <xf numFmtId="0" fontId="5" fillId="0" borderId="42" xfId="0" applyFont="1" applyFill="1" applyBorder="1" applyAlignment="1">
      <alignment horizontal="justify" vertical="top" wrapText="1"/>
    </xf>
    <xf numFmtId="0" fontId="4"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3" xfId="0" applyFont="1" applyFill="1" applyBorder="1" applyAlignment="1">
      <alignment horizontal="justify" vertical="top" wrapText="1"/>
    </xf>
    <xf numFmtId="0" fontId="5" fillId="0" borderId="13" xfId="0" applyFont="1" applyFill="1" applyBorder="1" applyAlignment="1">
      <alignment horizontal="center" vertical="center"/>
    </xf>
    <xf numFmtId="0" fontId="5" fillId="0" borderId="1" xfId="0" applyFont="1" applyFill="1" applyBorder="1" applyAlignment="1">
      <alignment horizontal="justify" vertical="top" wrapText="1"/>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xf>
    <xf numFmtId="16" fontId="4" fillId="0" borderId="12" xfId="0" applyNumberFormat="1" applyFont="1" applyFill="1" applyBorder="1" applyAlignment="1">
      <alignment horizontal="center" vertical="center"/>
    </xf>
    <xf numFmtId="0" fontId="5" fillId="0" borderId="40" xfId="0" applyFont="1" applyFill="1" applyBorder="1" applyAlignment="1">
      <alignment horizontal="justify" vertical="top"/>
    </xf>
    <xf numFmtId="0" fontId="16" fillId="0" borderId="14" xfId="2" applyFont="1" applyFill="1" applyBorder="1" applyAlignment="1">
      <alignment horizontal="justify" vertical="top" wrapText="1"/>
    </xf>
    <xf numFmtId="0" fontId="0" fillId="0" borderId="0" xfId="0" applyAlignment="1">
      <alignment wrapText="1"/>
    </xf>
    <xf numFmtId="0" fontId="5" fillId="0" borderId="41" xfId="0" applyFont="1" applyFill="1" applyBorder="1" applyAlignment="1">
      <alignment horizontal="justify" vertical="top"/>
    </xf>
    <xf numFmtId="0" fontId="12" fillId="0" borderId="14" xfId="0" applyFont="1" applyFill="1" applyBorder="1" applyAlignment="1">
      <alignment horizontal="justify" vertical="top" wrapText="1"/>
    </xf>
    <xf numFmtId="0" fontId="12" fillId="7" borderId="14" xfId="0" applyFont="1" applyFill="1" applyBorder="1" applyAlignment="1">
      <alignment horizontal="justify" vertical="top" wrapText="1"/>
    </xf>
    <xf numFmtId="0" fontId="4" fillId="5" borderId="19" xfId="0" applyFont="1" applyFill="1" applyBorder="1" applyAlignment="1">
      <alignment horizontal="justify" vertical="top" wrapText="1"/>
    </xf>
    <xf numFmtId="0" fontId="4" fillId="5" borderId="21"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xf>
    <xf numFmtId="0" fontId="5" fillId="0" borderId="21" xfId="0" applyFont="1" applyFill="1" applyBorder="1" applyAlignment="1">
      <alignment horizontal="justify" vertical="top"/>
    </xf>
    <xf numFmtId="0" fontId="4" fillId="5" borderId="20"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5" borderId="26" xfId="0" applyNumberFormat="1" applyFont="1" applyFill="1" applyBorder="1" applyAlignment="1">
      <alignment horizontal="justify" vertical="top" wrapText="1"/>
    </xf>
    <xf numFmtId="0" fontId="5" fillId="5" borderId="18" xfId="0" applyNumberFormat="1" applyFont="1" applyFill="1" applyBorder="1" applyAlignment="1">
      <alignment horizontal="justify" vertical="top" wrapText="1"/>
    </xf>
    <xf numFmtId="0" fontId="4" fillId="0" borderId="20" xfId="0" applyFont="1" applyBorder="1" applyAlignment="1">
      <alignment horizontal="center" vertical="center" wrapText="1"/>
    </xf>
    <xf numFmtId="0" fontId="4" fillId="4" borderId="30" xfId="0" applyFont="1" applyFill="1" applyBorder="1" applyAlignment="1">
      <alignment horizontal="center" vertical="top"/>
    </xf>
    <xf numFmtId="0" fontId="4" fillId="4" borderId="31" xfId="0" applyFont="1" applyFill="1" applyBorder="1" applyAlignment="1">
      <alignment horizontal="center" vertical="top"/>
    </xf>
    <xf numFmtId="0" fontId="4" fillId="4" borderId="32" xfId="0" applyFont="1" applyFill="1" applyBorder="1" applyAlignment="1">
      <alignment horizontal="center" vertical="top"/>
    </xf>
    <xf numFmtId="0" fontId="4" fillId="4" borderId="33" xfId="0" applyFont="1" applyFill="1" applyBorder="1" applyAlignment="1">
      <alignment horizontal="center" vertical="top"/>
    </xf>
    <xf numFmtId="0" fontId="4" fillId="4" borderId="0" xfId="0" applyFont="1" applyFill="1" applyBorder="1" applyAlignment="1">
      <alignment horizontal="center" vertical="top"/>
    </xf>
    <xf numFmtId="0" fontId="4" fillId="4" borderId="5" xfId="0" applyFont="1" applyFill="1" applyBorder="1" applyAlignment="1">
      <alignment horizontal="center" vertical="top"/>
    </xf>
    <xf numFmtId="0" fontId="4" fillId="4" borderId="34" xfId="0" applyFont="1" applyFill="1" applyBorder="1" applyAlignment="1">
      <alignment horizontal="center" vertical="top"/>
    </xf>
    <xf numFmtId="0" fontId="4" fillId="4" borderId="35" xfId="0" applyFont="1" applyFill="1" applyBorder="1" applyAlignment="1">
      <alignment horizontal="center" vertical="top"/>
    </xf>
    <xf numFmtId="0" fontId="4" fillId="4" borderId="36" xfId="0" applyFont="1" applyFill="1" applyBorder="1" applyAlignment="1">
      <alignment horizontal="center" vertical="top"/>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5" borderId="19" xfId="0" applyFont="1" applyFill="1" applyBorder="1" applyAlignment="1">
      <alignment horizontal="left" vertical="top" wrapText="1"/>
    </xf>
    <xf numFmtId="0" fontId="4" fillId="5" borderId="21" xfId="0" applyFont="1" applyFill="1" applyBorder="1" applyAlignment="1">
      <alignment horizontal="left" vertical="top"/>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5" borderId="20" xfId="0" applyFont="1" applyFill="1" applyBorder="1" applyAlignment="1">
      <alignment horizontal="left" vertical="top" wrapText="1"/>
    </xf>
    <xf numFmtId="0" fontId="4" fillId="5" borderId="21" xfId="0" applyFont="1" applyFill="1" applyBorder="1" applyAlignment="1">
      <alignment horizontal="left" vertical="top" wrapText="1"/>
    </xf>
    <xf numFmtId="0" fontId="3" fillId="2" borderId="14"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20"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6" fillId="0" borderId="19" xfId="2" applyFont="1" applyFill="1" applyBorder="1" applyAlignment="1">
      <alignment horizontal="justify" vertical="top"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7" borderId="19" xfId="0" applyFont="1" applyFill="1" applyBorder="1" applyAlignment="1">
      <alignment horizontal="justify" vertical="top" wrapText="1"/>
    </xf>
    <xf numFmtId="0" fontId="5" fillId="7" borderId="20" xfId="0" applyFont="1" applyFill="1" applyBorder="1" applyAlignment="1">
      <alignment horizontal="justify" vertical="top"/>
    </xf>
    <xf numFmtId="0" fontId="5" fillId="7" borderId="21" xfId="0" applyFont="1" applyFill="1" applyBorder="1" applyAlignment="1">
      <alignment horizontal="justify" vertical="top"/>
    </xf>
    <xf numFmtId="0" fontId="5" fillId="0" borderId="19" xfId="0" applyFont="1" applyBorder="1" applyAlignment="1">
      <alignment horizontal="justify" vertical="top" wrapText="1"/>
    </xf>
    <xf numFmtId="0" fontId="5" fillId="0" borderId="21" xfId="0" applyFont="1" applyBorder="1" applyAlignment="1">
      <alignment horizontal="justify" vertical="top" wrapText="1"/>
    </xf>
    <xf numFmtId="0" fontId="4" fillId="7" borderId="19" xfId="0" applyFont="1" applyFill="1" applyBorder="1" applyAlignment="1">
      <alignment horizontal="justify" vertical="top" wrapText="1"/>
    </xf>
    <xf numFmtId="0" fontId="4" fillId="7" borderId="21" xfId="0" applyFont="1" applyFill="1" applyBorder="1" applyAlignment="1">
      <alignment horizontal="justify" vertical="top"/>
    </xf>
    <xf numFmtId="0" fontId="4" fillId="5" borderId="22" xfId="0" applyFont="1" applyFill="1" applyBorder="1" applyAlignment="1">
      <alignment horizontal="left" vertical="top" wrapText="1"/>
    </xf>
    <xf numFmtId="0" fontId="4" fillId="5" borderId="24" xfId="0" applyFont="1" applyFill="1" applyBorder="1" applyAlignment="1">
      <alignment horizontal="left" vertical="top"/>
    </xf>
    <xf numFmtId="0" fontId="4" fillId="5" borderId="23" xfId="0" applyFont="1" applyFill="1" applyBorder="1" applyAlignment="1">
      <alignment horizontal="left" vertical="top"/>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0" xfId="0" applyFont="1" applyFill="1" applyBorder="1" applyAlignment="1">
      <alignment horizontal="justify" vertical="top"/>
    </xf>
    <xf numFmtId="0" fontId="4" fillId="0" borderId="21" xfId="0" applyFont="1" applyFill="1" applyBorder="1" applyAlignment="1">
      <alignment horizontal="justify" vertical="top"/>
    </xf>
    <xf numFmtId="0" fontId="4" fillId="4" borderId="27" xfId="0" applyFont="1" applyFill="1" applyBorder="1" applyAlignment="1">
      <alignment horizontal="center" vertical="top"/>
    </xf>
    <xf numFmtId="0" fontId="4" fillId="4" borderId="29" xfId="0" applyFont="1" applyFill="1" applyBorder="1" applyAlignment="1">
      <alignment horizontal="center" vertical="top"/>
    </xf>
    <xf numFmtId="0" fontId="4" fillId="4" borderId="28" xfId="0" applyFont="1" applyFill="1" applyBorder="1" applyAlignment="1">
      <alignment horizontal="center" vertical="top"/>
    </xf>
    <xf numFmtId="0" fontId="4" fillId="0" borderId="26"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xf>
    <xf numFmtId="0" fontId="4" fillId="5" borderId="19" xfId="0" applyFont="1" applyFill="1" applyBorder="1" applyAlignment="1">
      <alignment horizontal="justify" vertical="top"/>
    </xf>
    <xf numFmtId="0" fontId="4" fillId="5" borderId="20" xfId="0" applyFont="1" applyFill="1" applyBorder="1" applyAlignment="1">
      <alignment horizontal="justify" vertical="top"/>
    </xf>
    <xf numFmtId="0" fontId="4" fillId="5" borderId="21" xfId="0" applyFont="1" applyFill="1" applyBorder="1" applyAlignment="1">
      <alignment horizontal="justify" vertical="top"/>
    </xf>
    <xf numFmtId="0" fontId="4" fillId="0" borderId="20"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15" xfId="0" applyFont="1" applyFill="1" applyBorder="1" applyAlignment="1">
      <alignment horizontal="center" vertical="top"/>
    </xf>
    <xf numFmtId="0" fontId="3" fillId="2" borderId="4"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2"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2"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2"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2" fontId="4" fillId="0" borderId="19" xfId="0" applyNumberFormat="1" applyFont="1" applyBorder="1" applyAlignment="1">
      <alignment horizontal="center" vertical="center"/>
    </xf>
    <xf numFmtId="2" fontId="4" fillId="0" borderId="20" xfId="0" applyNumberFormat="1" applyFont="1" applyBorder="1" applyAlignment="1">
      <alignment horizontal="center" vertical="center"/>
    </xf>
    <xf numFmtId="2" fontId="4" fillId="0" borderId="21" xfId="0" applyNumberFormat="1" applyFont="1" applyBorder="1" applyAlignment="1">
      <alignment horizontal="center" vertical="center"/>
    </xf>
    <xf numFmtId="2"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25" xfId="0" applyFont="1" applyFill="1" applyBorder="1" applyAlignment="1">
      <alignment horizontal="center" vertical="top" wrapText="1"/>
    </xf>
    <xf numFmtId="0" fontId="3" fillId="2" borderId="26" xfId="0" applyFont="1" applyFill="1" applyBorder="1" applyAlignment="1">
      <alignment horizontal="center" vertical="top"/>
    </xf>
    <xf numFmtId="2" fontId="4" fillId="0" borderId="19"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5" fillId="5" borderId="19" xfId="0" applyFont="1" applyFill="1" applyBorder="1" applyAlignment="1">
      <alignment horizontal="justify" vertical="top" wrapText="1"/>
    </xf>
    <xf numFmtId="0" fontId="5" fillId="5" borderId="21" xfId="0" applyFont="1" applyFill="1" applyBorder="1" applyAlignment="1">
      <alignment horizontal="justify" vertical="top" wrapText="1"/>
    </xf>
    <xf numFmtId="0" fontId="5" fillId="0" borderId="32" xfId="0" applyNumberFormat="1" applyFont="1" applyFill="1" applyBorder="1" applyAlignment="1">
      <alignment horizontal="justify" vertical="top" wrapText="1"/>
    </xf>
    <xf numFmtId="0" fontId="5" fillId="0" borderId="36" xfId="0" applyNumberFormat="1" applyFont="1" applyFill="1" applyBorder="1" applyAlignment="1">
      <alignment horizontal="justify" vertical="top" wrapText="1"/>
    </xf>
    <xf numFmtId="0" fontId="4" fillId="0" borderId="21" xfId="0" applyFont="1" applyFill="1" applyBorder="1" applyAlignment="1">
      <alignment horizontal="left" vertical="top"/>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4" xfId="0" applyFont="1" applyFill="1" applyBorder="1" applyAlignment="1">
      <alignment horizontal="center" vertical="center"/>
    </xf>
    <xf numFmtId="0" fontId="10" fillId="0" borderId="19" xfId="2" applyFont="1" applyFill="1" applyBorder="1" applyAlignment="1">
      <alignment wrapText="1"/>
    </xf>
    <xf numFmtId="0" fontId="10" fillId="0" borderId="20" xfId="2" applyFont="1" applyFill="1" applyBorder="1"/>
    <xf numFmtId="0" fontId="10" fillId="0" borderId="21" xfId="2" applyFont="1" applyFill="1" applyBorder="1"/>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6" fillId="0" borderId="19" xfId="2" applyFont="1" applyFill="1" applyBorder="1"/>
    <xf numFmtId="0" fontId="6" fillId="0" borderId="20" xfId="2" applyFont="1" applyFill="1" applyBorder="1"/>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7"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0" fontId="5" fillId="7" borderId="21" xfId="0" applyFont="1" applyFill="1" applyBorder="1" applyAlignment="1">
      <alignment horizontal="justify" vertical="top" wrapText="1"/>
    </xf>
    <xf numFmtId="0" fontId="4" fillId="7" borderId="20" xfId="0" applyFont="1" applyFill="1" applyBorder="1" applyAlignment="1">
      <alignment horizontal="justify" vertical="top" wrapText="1"/>
    </xf>
    <xf numFmtId="0" fontId="4" fillId="7" borderId="21" xfId="0" applyFont="1" applyFill="1" applyBorder="1" applyAlignment="1">
      <alignment horizontal="justify" vertical="top"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5" borderId="22" xfId="0" applyFont="1" applyFill="1" applyBorder="1" applyAlignment="1">
      <alignment horizontal="justify" vertical="top" wrapText="1"/>
    </xf>
    <xf numFmtId="0" fontId="4" fillId="5" borderId="23" xfId="0" applyFont="1" applyFill="1" applyBorder="1" applyAlignment="1">
      <alignment horizontal="justify" vertical="top"/>
    </xf>
    <xf numFmtId="0" fontId="4" fillId="5" borderId="24" xfId="0" applyFont="1" applyFill="1" applyBorder="1" applyAlignment="1">
      <alignment horizontal="justify" vertical="top"/>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5" borderId="24" xfId="0" applyFont="1" applyFill="1" applyBorder="1" applyAlignment="1">
      <alignment horizontal="justify" vertical="top" wrapText="1"/>
    </xf>
    <xf numFmtId="0" fontId="3" fillId="0" borderId="0" xfId="0" applyFont="1" applyBorder="1" applyAlignment="1">
      <alignment horizontal="right"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0" borderId="0" xfId="0" applyFont="1" applyBorder="1"/>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5" fillId="0" borderId="0" xfId="0" applyFont="1" applyAlignment="1">
      <alignment vertical="top" wrapText="1"/>
    </xf>
    <xf numFmtId="0" fontId="12" fillId="0" borderId="1" xfId="0" applyFont="1" applyFill="1" applyBorder="1" applyAlignment="1">
      <alignment horizontal="justify" vertical="top"/>
    </xf>
    <xf numFmtId="0" fontId="3" fillId="7" borderId="12" xfId="0" applyFont="1" applyFill="1" applyBorder="1" applyAlignment="1">
      <alignment horizontal="center" vertical="center"/>
    </xf>
    <xf numFmtId="0" fontId="12" fillId="7" borderId="19" xfId="0" applyFont="1" applyFill="1" applyBorder="1" applyAlignment="1">
      <alignment horizontal="justify" vertical="top" wrapText="1"/>
    </xf>
    <xf numFmtId="0" fontId="12" fillId="7" borderId="21" xfId="0" applyFont="1" applyFill="1" applyBorder="1" applyAlignment="1">
      <alignment horizontal="justify" vertical="top"/>
    </xf>
    <xf numFmtId="0" fontId="3" fillId="7" borderId="13" xfId="0" applyFont="1" applyFill="1" applyBorder="1" applyAlignment="1">
      <alignment horizontal="justify" vertical="top"/>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uncionpublica.gov.co/web/intranet/subproceso-gestion-financiera" TargetMode="External"/><Relationship Id="rId3" Type="http://schemas.openxmlformats.org/officeDocument/2006/relationships/hyperlink" Target="https://www.funcionpublica.gov.co/DAFPSGIWeb/" TargetMode="External"/><Relationship Id="rId7" Type="http://schemas.openxmlformats.org/officeDocument/2006/relationships/hyperlink" Target="https://www.funcionpublica.gov.co/documents/34645357/34703294/guia-icetex.pdf/d66cb9ea-78ac-44b6-b045-5d670fafa0d7?t=1571950787420" TargetMode="External"/><Relationship Id="rId2" Type="http://schemas.openxmlformats.org/officeDocument/2006/relationships/hyperlink" Target="https://www.funcionpublica.gov.co/web/intranet/procedimiento-administracion-plan-mejoramiento-institucional" TargetMode="External"/><Relationship Id="rId1" Type="http://schemas.openxmlformats.org/officeDocument/2006/relationships/hyperlink" Target="https://www.funcionpublica.gov.co/documents/34645357/34703414/Manual_politicas_contables.pdf/fe3d66e2-85d7-42ad-9007-39fdbab04339?t=1531502067773" TargetMode="External"/><Relationship Id="rId6" Type="http://schemas.openxmlformats.org/officeDocument/2006/relationships/hyperlink" Target="file:///\\Yaksa\12003ggf\2019\DOCUMENTOS%20DE%20APOYO\EVICENCIAS%20FURAG%202018\SIIF%20NACION" TargetMode="External"/><Relationship Id="rId5" Type="http://schemas.openxmlformats.org/officeDocument/2006/relationships/hyperlink" Target="https://www.funcionpublica.gov.co/documents/34645357/34703414/Manual_politicas_contables.pdf/fe3d66e2-85d7-42ad-9007-39fdbab04339?t=1531502067773" TargetMode="External"/><Relationship Id="rId10" Type="http://schemas.openxmlformats.org/officeDocument/2006/relationships/printerSettings" Target="../printerSettings/printerSettings1.bin"/><Relationship Id="rId4" Type="http://schemas.openxmlformats.org/officeDocument/2006/relationships/hyperlink" Target="https://www.funcionpublica.gov.co/web/intranet/procedimiento-ejecucion-presupuestalD:/egamboa/Documents/CONTROL%20INTERNO%202020/CONTROL%20INTERNO%20CONTABLE" TargetMode="External"/><Relationship Id="rId9" Type="http://schemas.openxmlformats.org/officeDocument/2006/relationships/hyperlink" Target="file:///\\Yaksa\12003ggf\2022\DOCUMENTOS%20DE%20APOYO\5%20CONTABI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7"/>
  <sheetViews>
    <sheetView tabSelected="1" zoomScale="80" zoomScaleNormal="80" workbookViewId="0">
      <pane xSplit="2" ySplit="3" topLeftCell="C112" activePane="bottomRight" state="frozen"/>
      <selection pane="topRight" activeCell="C1" sqref="C1"/>
      <selection pane="bottomLeft" activeCell="A4" sqref="A4"/>
      <selection pane="bottomRight" activeCell="B126" sqref="B126"/>
    </sheetView>
  </sheetViews>
  <sheetFormatPr baseColWidth="10" defaultColWidth="11.42578125" defaultRowHeight="12.75" x14ac:dyDescent="0.2"/>
  <cols>
    <col min="1" max="1" width="7.140625" style="7" customWidth="1"/>
    <col min="2" max="2" width="47.7109375" style="7" customWidth="1"/>
    <col min="3" max="3" width="13.140625" style="7" customWidth="1"/>
    <col min="4" max="4" width="15.42578125" style="7" customWidth="1"/>
    <col min="5" max="5" width="13" style="7" customWidth="1"/>
    <col min="6" max="6" width="13.85546875" style="7" customWidth="1"/>
    <col min="7" max="7" width="11.28515625" style="7" customWidth="1"/>
    <col min="8" max="8" width="156.5703125" style="7" customWidth="1"/>
    <col min="9" max="9" width="62.5703125" style="25" hidden="1" customWidth="1"/>
    <col min="10" max="10" width="23.5703125" style="7" hidden="1" customWidth="1"/>
    <col min="11" max="11" width="27.28515625" style="7" hidden="1" customWidth="1"/>
    <col min="12" max="12" width="15.7109375" style="7" hidden="1" customWidth="1"/>
    <col min="13" max="13" width="94.42578125" style="7" customWidth="1"/>
    <col min="14" max="20" width="11.42578125" style="7"/>
    <col min="21" max="21" width="103.28515625" style="7" customWidth="1"/>
    <col min="22" max="16384" width="11.42578125" style="7"/>
  </cols>
  <sheetData>
    <row r="1" spans="1:36" ht="15.75" customHeight="1" thickBot="1" x14ac:dyDescent="0.25">
      <c r="A1" s="176" t="s">
        <v>210</v>
      </c>
      <c r="B1" s="177"/>
      <c r="C1" s="203" t="s">
        <v>0</v>
      </c>
      <c r="D1" s="203" t="s">
        <v>5</v>
      </c>
      <c r="E1" s="203" t="s">
        <v>1</v>
      </c>
      <c r="F1" s="203" t="s">
        <v>24</v>
      </c>
      <c r="G1" s="204" t="s">
        <v>18</v>
      </c>
      <c r="H1" s="205" t="s">
        <v>2</v>
      </c>
      <c r="I1" s="211" t="s">
        <v>216</v>
      </c>
      <c r="J1" s="213" t="s">
        <v>211</v>
      </c>
      <c r="K1" s="218" t="s">
        <v>213</v>
      </c>
      <c r="L1" s="218" t="s">
        <v>214</v>
      </c>
    </row>
    <row r="2" spans="1:36" ht="13.5" thickBot="1" x14ac:dyDescent="0.25">
      <c r="A2" s="178"/>
      <c r="B2" s="179"/>
      <c r="C2" s="183"/>
      <c r="D2" s="183"/>
      <c r="E2" s="183"/>
      <c r="F2" s="183"/>
      <c r="G2" s="197"/>
      <c r="H2" s="142"/>
      <c r="I2" s="212"/>
      <c r="J2" s="214"/>
      <c r="K2" s="219"/>
      <c r="L2" s="219"/>
    </row>
    <row r="3" spans="1:36" ht="27.75" customHeight="1" thickBot="1" x14ac:dyDescent="0.25">
      <c r="A3" s="180"/>
      <c r="B3" s="181"/>
      <c r="C3" s="183"/>
      <c r="D3" s="183"/>
      <c r="E3" s="183"/>
      <c r="F3" s="183"/>
      <c r="G3" s="197"/>
      <c r="H3" s="142"/>
      <c r="I3" s="212"/>
      <c r="J3" s="214"/>
      <c r="K3" s="219"/>
      <c r="L3" s="219"/>
    </row>
    <row r="4" spans="1:36" ht="102.75" customHeight="1" thickBot="1" x14ac:dyDescent="0.25">
      <c r="A4" s="94">
        <v>1</v>
      </c>
      <c r="B4" s="9" t="s">
        <v>3</v>
      </c>
      <c r="C4" s="95" t="s">
        <v>4</v>
      </c>
      <c r="D4" s="93" t="s">
        <v>7</v>
      </c>
      <c r="E4" s="93" t="str">
        <f>+IF(D4="SI","0,3",IF(D4="PARCIALMENTE","0,18",IF(D4="NO","0,06")))</f>
        <v>0,18</v>
      </c>
      <c r="F4" s="93" t="str">
        <f>+E4</f>
        <v>0,18</v>
      </c>
      <c r="G4" s="188">
        <f>+F4+F5</f>
        <v>0.53</v>
      </c>
      <c r="H4" s="21" t="s">
        <v>291</v>
      </c>
      <c r="I4" s="13" t="s">
        <v>217</v>
      </c>
      <c r="J4" s="14"/>
      <c r="K4" s="15"/>
      <c r="L4" s="133"/>
    </row>
    <row r="5" spans="1:36" s="26" customFormat="1" ht="64.5" customHeight="1" thickBot="1" x14ac:dyDescent="0.25">
      <c r="A5" s="16" t="s">
        <v>9</v>
      </c>
      <c r="B5" s="17" t="s">
        <v>13</v>
      </c>
      <c r="C5" s="95" t="s">
        <v>17</v>
      </c>
      <c r="D5" s="93" t="s">
        <v>7</v>
      </c>
      <c r="E5" s="20"/>
      <c r="F5" s="200">
        <f>+E5+E6+E7+E8</f>
        <v>0.35</v>
      </c>
      <c r="G5" s="189"/>
      <c r="H5" s="103" t="s">
        <v>292</v>
      </c>
      <c r="I5" s="22"/>
      <c r="J5" s="23"/>
      <c r="K5" s="24"/>
      <c r="L5" s="135"/>
      <c r="M5" s="25"/>
      <c r="N5" s="25"/>
      <c r="O5" s="25"/>
      <c r="P5" s="25"/>
      <c r="Q5" s="25"/>
      <c r="R5" s="25"/>
      <c r="S5" s="25"/>
      <c r="T5" s="25"/>
      <c r="U5" s="25"/>
      <c r="V5" s="25"/>
      <c r="W5" s="25"/>
      <c r="X5" s="25"/>
      <c r="Y5" s="25"/>
      <c r="Z5" s="25"/>
      <c r="AA5" s="25"/>
      <c r="AB5" s="25"/>
      <c r="AC5" s="25"/>
      <c r="AD5" s="25"/>
      <c r="AE5" s="25"/>
      <c r="AF5" s="25"/>
      <c r="AG5" s="25"/>
      <c r="AH5" s="25"/>
      <c r="AI5" s="25"/>
      <c r="AJ5" s="25"/>
    </row>
    <row r="6" spans="1:36" ht="166.5" customHeight="1" thickBot="1" x14ac:dyDescent="0.25">
      <c r="A6" s="16" t="s">
        <v>10</v>
      </c>
      <c r="B6" s="17" t="s">
        <v>14</v>
      </c>
      <c r="C6" s="95" t="s">
        <v>17</v>
      </c>
      <c r="D6" s="93" t="s">
        <v>7</v>
      </c>
      <c r="E6" s="20"/>
      <c r="F6" s="201"/>
      <c r="G6" s="189"/>
      <c r="H6" s="96" t="s">
        <v>293</v>
      </c>
      <c r="I6" s="215" t="s">
        <v>232</v>
      </c>
      <c r="J6" s="108"/>
      <c r="K6" s="119"/>
      <c r="L6" s="119"/>
      <c r="M6" s="27"/>
    </row>
    <row r="7" spans="1:36" ht="99" customHeight="1" thickBot="1" x14ac:dyDescent="0.25">
      <c r="A7" s="16" t="s">
        <v>11</v>
      </c>
      <c r="B7" s="17" t="s">
        <v>15</v>
      </c>
      <c r="C7" s="95" t="s">
        <v>17</v>
      </c>
      <c r="D7" s="93" t="s">
        <v>6</v>
      </c>
      <c r="E7" s="20" t="str">
        <f t="shared" ref="E7:E8" si="0">+IF(D7="si","0,175",IF(D7="parcialmente","0,105",IF(D7="no","0,035")))</f>
        <v>0,175</v>
      </c>
      <c r="F7" s="201"/>
      <c r="G7" s="189"/>
      <c r="H7" s="39" t="s">
        <v>262</v>
      </c>
      <c r="I7" s="216"/>
      <c r="J7" s="173"/>
      <c r="K7" s="175"/>
      <c r="L7" s="175"/>
    </row>
    <row r="8" spans="1:36" ht="57.75" customHeight="1" thickBot="1" x14ac:dyDescent="0.25">
      <c r="A8" s="16" t="s">
        <v>12</v>
      </c>
      <c r="B8" s="17" t="s">
        <v>16</v>
      </c>
      <c r="C8" s="95" t="s">
        <v>17</v>
      </c>
      <c r="D8" s="93" t="s">
        <v>6</v>
      </c>
      <c r="E8" s="20" t="str">
        <f t="shared" si="0"/>
        <v>0,175</v>
      </c>
      <c r="F8" s="202"/>
      <c r="G8" s="189"/>
      <c r="H8" s="39" t="s">
        <v>263</v>
      </c>
      <c r="I8" s="217"/>
      <c r="J8" s="174"/>
      <c r="K8" s="120"/>
      <c r="L8" s="120"/>
    </row>
    <row r="9" spans="1:36" ht="94.5" customHeight="1" thickBot="1" x14ac:dyDescent="0.25">
      <c r="A9" s="8">
        <v>2</v>
      </c>
      <c r="B9" s="9" t="s">
        <v>19</v>
      </c>
      <c r="C9" s="10" t="s">
        <v>4</v>
      </c>
      <c r="D9" s="11" t="s">
        <v>6</v>
      </c>
      <c r="E9" s="11" t="str">
        <f>+IF(D9="SI","0,3",IF(D9="PARCIALMENTE","0,18",IF(D9="NO","0,06")))</f>
        <v>0,3</v>
      </c>
      <c r="F9" s="11" t="str">
        <f>+E9</f>
        <v>0,3</v>
      </c>
      <c r="G9" s="184">
        <f>+F9+F10</f>
        <v>0.85999999999999988</v>
      </c>
      <c r="H9" s="31" t="s">
        <v>244</v>
      </c>
      <c r="I9" s="220" t="s">
        <v>218</v>
      </c>
      <c r="J9" s="108"/>
      <c r="K9" s="117"/>
      <c r="L9" s="133"/>
    </row>
    <row r="10" spans="1:36" ht="66" customHeight="1" thickBot="1" x14ac:dyDescent="0.25">
      <c r="A10" s="28" t="s">
        <v>20</v>
      </c>
      <c r="B10" s="17" t="s">
        <v>22</v>
      </c>
      <c r="C10" s="10" t="s">
        <v>17</v>
      </c>
      <c r="D10" s="11" t="s">
        <v>6</v>
      </c>
      <c r="E10" s="11" t="str">
        <f>+IF(D10="SI","0,35",IF(D10="PARCIALMENTE","0,21",IF(D10="NO","0,07")))</f>
        <v>0,35</v>
      </c>
      <c r="F10" s="184">
        <f>+E10+E11</f>
        <v>0.55999999999999994</v>
      </c>
      <c r="G10" s="185"/>
      <c r="H10" s="32" t="s">
        <v>253</v>
      </c>
      <c r="I10" s="221"/>
      <c r="J10" s="109"/>
      <c r="K10" s="118"/>
      <c r="L10" s="135"/>
    </row>
    <row r="11" spans="1:36" ht="96.75" customHeight="1" thickBot="1" x14ac:dyDescent="0.25">
      <c r="A11" s="16" t="s">
        <v>21</v>
      </c>
      <c r="B11" s="17" t="s">
        <v>23</v>
      </c>
      <c r="C11" s="10" t="s">
        <v>17</v>
      </c>
      <c r="D11" s="11" t="s">
        <v>7</v>
      </c>
      <c r="E11" s="11" t="str">
        <f>+IF(D11="SI","0,35",IF(D11="PARCIALMENTE","0,21",IF(D11="NO","0,07")))</f>
        <v>0,21</v>
      </c>
      <c r="F11" s="184"/>
      <c r="G11" s="185"/>
      <c r="H11" s="30" t="s">
        <v>302</v>
      </c>
      <c r="I11" s="33" t="s">
        <v>219</v>
      </c>
      <c r="J11" s="14"/>
      <c r="K11" s="15"/>
      <c r="L11" s="34"/>
    </row>
    <row r="12" spans="1:36" ht="84" customHeight="1" thickBot="1" x14ac:dyDescent="0.25">
      <c r="A12" s="8">
        <v>3</v>
      </c>
      <c r="B12" s="9" t="s">
        <v>31</v>
      </c>
      <c r="C12" s="10" t="s">
        <v>4</v>
      </c>
      <c r="D12" s="11" t="s">
        <v>6</v>
      </c>
      <c r="E12" s="11" t="str">
        <f>+IF(D12="SI","0,3",IF(D12="PARCIALMENTE","0,18",IF(D12="NO","0,06")))</f>
        <v>0,3</v>
      </c>
      <c r="F12" s="11" t="str">
        <f>+E12</f>
        <v>0,3</v>
      </c>
      <c r="G12" s="184">
        <f>+F12+F13</f>
        <v>0.99900000000000011</v>
      </c>
      <c r="H12" s="12" t="s">
        <v>254</v>
      </c>
      <c r="I12" s="146" t="s">
        <v>220</v>
      </c>
      <c r="J12" s="108"/>
      <c r="K12" s="117"/>
      <c r="L12" s="133"/>
    </row>
    <row r="13" spans="1:36" ht="76.5" customHeight="1" thickBot="1" x14ac:dyDescent="0.25">
      <c r="A13" s="16" t="s">
        <v>28</v>
      </c>
      <c r="B13" s="17" t="s">
        <v>32</v>
      </c>
      <c r="C13" s="95" t="s">
        <v>17</v>
      </c>
      <c r="D13" s="93" t="s">
        <v>6</v>
      </c>
      <c r="E13" s="35" t="str">
        <f>+IF(D13="SI","0,233",IF(D13="PARCIALMENTE","0,14",IF(D13="NO","0,04")))</f>
        <v>0,233</v>
      </c>
      <c r="F13" s="184">
        <f>+E13+E14+E15</f>
        <v>0.69900000000000007</v>
      </c>
      <c r="G13" s="185"/>
      <c r="H13" s="36" t="s">
        <v>285</v>
      </c>
      <c r="I13" s="116"/>
      <c r="J13" s="115"/>
      <c r="K13" s="123"/>
      <c r="L13" s="134"/>
    </row>
    <row r="14" spans="1:36" ht="70.5" customHeight="1" thickBot="1" x14ac:dyDescent="0.25">
      <c r="A14" s="28" t="s">
        <v>29</v>
      </c>
      <c r="B14" s="17" t="s">
        <v>33</v>
      </c>
      <c r="C14" s="10" t="s">
        <v>17</v>
      </c>
      <c r="D14" s="11" t="s">
        <v>6</v>
      </c>
      <c r="E14" s="37" t="str">
        <f t="shared" ref="E14:E15" si="1">+IF(D14="SI","0,233",IF(D14="PARCIALMENTE","0,14",IF(D14="NO","0,04")))</f>
        <v>0,233</v>
      </c>
      <c r="F14" s="184"/>
      <c r="G14" s="185"/>
      <c r="H14" s="21" t="s">
        <v>264</v>
      </c>
      <c r="I14" s="116"/>
      <c r="J14" s="115"/>
      <c r="K14" s="123"/>
      <c r="L14" s="134"/>
    </row>
    <row r="15" spans="1:36" ht="50.25" customHeight="1" thickBot="1" x14ac:dyDescent="0.25">
      <c r="A15" s="28" t="s">
        <v>30</v>
      </c>
      <c r="B15" s="17" t="s">
        <v>34</v>
      </c>
      <c r="C15" s="10" t="s">
        <v>17</v>
      </c>
      <c r="D15" s="11" t="s">
        <v>6</v>
      </c>
      <c r="E15" s="37" t="str">
        <f t="shared" si="1"/>
        <v>0,233</v>
      </c>
      <c r="F15" s="184"/>
      <c r="G15" s="185"/>
      <c r="H15" s="21" t="s">
        <v>255</v>
      </c>
      <c r="I15" s="111"/>
      <c r="J15" s="109"/>
      <c r="K15" s="118"/>
      <c r="L15" s="135"/>
    </row>
    <row r="16" spans="1:36" ht="91.5" customHeight="1" thickBot="1" x14ac:dyDescent="0.25">
      <c r="A16" s="8">
        <v>4</v>
      </c>
      <c r="B16" s="253" t="s">
        <v>37</v>
      </c>
      <c r="C16" s="10" t="s">
        <v>4</v>
      </c>
      <c r="D16" s="11" t="s">
        <v>7</v>
      </c>
      <c r="E16" s="11" t="str">
        <f>+IF(D16="SI","0,3",IF(D16="PARCIALMENTE","0,18",IF(D16="NO","0,06")))</f>
        <v>0,18</v>
      </c>
      <c r="F16" s="11" t="str">
        <f>+E16</f>
        <v>0,18</v>
      </c>
      <c r="G16" s="184">
        <f>+F16+F17</f>
        <v>0.74</v>
      </c>
      <c r="H16" s="12" t="s">
        <v>294</v>
      </c>
      <c r="I16" s="146" t="s">
        <v>217</v>
      </c>
      <c r="J16" s="108"/>
      <c r="K16" s="117"/>
      <c r="L16" s="133"/>
    </row>
    <row r="17" spans="1:13" ht="70.5" customHeight="1" thickBot="1" x14ac:dyDescent="0.25">
      <c r="A17" s="16" t="s">
        <v>35</v>
      </c>
      <c r="B17" s="17" t="s">
        <v>38</v>
      </c>
      <c r="C17" s="18" t="s">
        <v>17</v>
      </c>
      <c r="D17" s="19" t="s">
        <v>7</v>
      </c>
      <c r="E17" s="19" t="str">
        <f>+IF(D17="SI","0,35",IF(D17="PARCIALMENTE","0,21",IF(D17="NO","0,07")))</f>
        <v>0,21</v>
      </c>
      <c r="F17" s="184">
        <f>+E17+E18</f>
        <v>0.55999999999999994</v>
      </c>
      <c r="G17" s="185"/>
      <c r="H17" s="38" t="s">
        <v>295</v>
      </c>
      <c r="I17" s="111"/>
      <c r="J17" s="174"/>
      <c r="K17" s="118"/>
      <c r="L17" s="135"/>
    </row>
    <row r="18" spans="1:13" ht="52.5" customHeight="1" thickBot="1" x14ac:dyDescent="0.25">
      <c r="A18" s="16" t="s">
        <v>36</v>
      </c>
      <c r="B18" s="17" t="s">
        <v>39</v>
      </c>
      <c r="C18" s="10" t="s">
        <v>17</v>
      </c>
      <c r="D18" s="11" t="s">
        <v>6</v>
      </c>
      <c r="E18" s="11" t="str">
        <f>+IF(D18="SI","0,35",IF(D18="PARCIALMENTE","0,21",IF(D18="NO","0,07")))</f>
        <v>0,35</v>
      </c>
      <c r="F18" s="184"/>
      <c r="G18" s="185"/>
      <c r="H18" s="21" t="s">
        <v>265</v>
      </c>
      <c r="I18" s="39" t="s">
        <v>223</v>
      </c>
      <c r="J18" s="14"/>
      <c r="K18" s="15"/>
      <c r="L18" s="34"/>
    </row>
    <row r="19" spans="1:13" ht="75.75" customHeight="1" thickBot="1" x14ac:dyDescent="0.25">
      <c r="A19" s="8">
        <v>5</v>
      </c>
      <c r="B19" s="9" t="s">
        <v>42</v>
      </c>
      <c r="C19" s="10" t="s">
        <v>4</v>
      </c>
      <c r="D19" s="11" t="s">
        <v>6</v>
      </c>
      <c r="E19" s="11" t="str">
        <f>+IF(D19="SI","0,3",IF(D19="PARCIALMENTE","0,18",IF(D19="NO","0,06")))</f>
        <v>0,3</v>
      </c>
      <c r="F19" s="11" t="str">
        <f>+E19</f>
        <v>0,3</v>
      </c>
      <c r="G19" s="184">
        <f>+F19+F20</f>
        <v>1</v>
      </c>
      <c r="H19" s="30" t="s">
        <v>296</v>
      </c>
      <c r="I19" s="146" t="s">
        <v>224</v>
      </c>
      <c r="J19" s="206"/>
      <c r="K19" s="119"/>
      <c r="L19" s="138"/>
    </row>
    <row r="20" spans="1:13" ht="54" customHeight="1" thickBot="1" x14ac:dyDescent="0.25">
      <c r="A20" s="16" t="s">
        <v>40</v>
      </c>
      <c r="B20" s="17" t="s">
        <v>43</v>
      </c>
      <c r="C20" s="95" t="s">
        <v>17</v>
      </c>
      <c r="D20" s="93" t="s">
        <v>6</v>
      </c>
      <c r="E20" s="93" t="str">
        <f>+IF(D20="SI","0,35",IF(D20="PARCIALMENTE","0,21",IF(D20="NO","0,07")))</f>
        <v>0,35</v>
      </c>
      <c r="F20" s="188">
        <f>+E20+E21</f>
        <v>0.7</v>
      </c>
      <c r="G20" s="185"/>
      <c r="H20" s="21" t="s">
        <v>266</v>
      </c>
      <c r="I20" s="145"/>
      <c r="J20" s="207"/>
      <c r="K20" s="120"/>
      <c r="L20" s="139"/>
    </row>
    <row r="21" spans="1:13" ht="70.5" customHeight="1" thickBot="1" x14ac:dyDescent="0.25">
      <c r="A21" s="16" t="s">
        <v>41</v>
      </c>
      <c r="B21" s="17" t="s">
        <v>44</v>
      </c>
      <c r="C21" s="95" t="s">
        <v>17</v>
      </c>
      <c r="D21" s="93" t="s">
        <v>6</v>
      </c>
      <c r="E21" s="93" t="str">
        <f>+IF(D21="SI","0,35",IF(D21="PARCIALMENTE","0,21",IF(D21="NO","0,07")))</f>
        <v>0,35</v>
      </c>
      <c r="F21" s="188"/>
      <c r="G21" s="185"/>
      <c r="H21" s="21" t="s">
        <v>286</v>
      </c>
      <c r="I21" s="39"/>
      <c r="J21" s="14"/>
      <c r="K21" s="40"/>
      <c r="L21" s="41"/>
    </row>
    <row r="22" spans="1:13" ht="75.75" customHeight="1" thickBot="1" x14ac:dyDescent="0.25">
      <c r="A22" s="8">
        <v>6</v>
      </c>
      <c r="B22" s="9" t="s">
        <v>47</v>
      </c>
      <c r="C22" s="10" t="s">
        <v>4</v>
      </c>
      <c r="D22" s="11" t="s">
        <v>6</v>
      </c>
      <c r="E22" s="11" t="str">
        <f>+IF(D22="SI","0,3",IF(D22="PARCIALMENTE","0,18",IF(D22="NO","0,06")))</f>
        <v>0,3</v>
      </c>
      <c r="F22" s="11" t="str">
        <f>+E22</f>
        <v>0,3</v>
      </c>
      <c r="G22" s="184">
        <f>+F22+F23</f>
        <v>1</v>
      </c>
      <c r="H22" s="39" t="s">
        <v>239</v>
      </c>
      <c r="I22" s="146" t="s">
        <v>221</v>
      </c>
      <c r="J22" s="108"/>
      <c r="K22" s="117"/>
      <c r="L22" s="147"/>
    </row>
    <row r="23" spans="1:13" ht="56.25" customHeight="1" thickBot="1" x14ac:dyDescent="0.25">
      <c r="A23" s="16" t="s">
        <v>45</v>
      </c>
      <c r="B23" s="17" t="s">
        <v>48</v>
      </c>
      <c r="C23" s="18" t="s">
        <v>17</v>
      </c>
      <c r="D23" s="19" t="s">
        <v>6</v>
      </c>
      <c r="E23" s="19" t="str">
        <f>+IF(D23="SI","0,35",IF(D23="PARCIALMENTE","0,21",IF(D23="NO","0,07")))</f>
        <v>0,35</v>
      </c>
      <c r="F23" s="184">
        <f>+E23+E24</f>
        <v>0.7</v>
      </c>
      <c r="G23" s="185"/>
      <c r="H23" s="110" t="s">
        <v>248</v>
      </c>
      <c r="I23" s="116"/>
      <c r="J23" s="115"/>
      <c r="K23" s="118"/>
      <c r="L23" s="148"/>
      <c r="M23" s="42"/>
    </row>
    <row r="24" spans="1:13" ht="48.75" customHeight="1" thickBot="1" x14ac:dyDescent="0.25">
      <c r="A24" s="16" t="s">
        <v>46</v>
      </c>
      <c r="B24" s="17" t="s">
        <v>49</v>
      </c>
      <c r="C24" s="10" t="s">
        <v>17</v>
      </c>
      <c r="D24" s="11" t="s">
        <v>6</v>
      </c>
      <c r="E24" s="11" t="str">
        <f>+IF(D24="SI","0,35",IF(D24="PARCIALMENTE","0,21",IF(D24="NO","0,07")))</f>
        <v>0,35</v>
      </c>
      <c r="F24" s="184"/>
      <c r="G24" s="185"/>
      <c r="H24" s="111"/>
      <c r="I24" s="111"/>
      <c r="J24" s="109"/>
      <c r="K24" s="15"/>
      <c r="L24" s="149"/>
    </row>
    <row r="25" spans="1:13" ht="61.5" customHeight="1" thickBot="1" x14ac:dyDescent="0.25">
      <c r="A25" s="8">
        <v>7</v>
      </c>
      <c r="B25" s="9" t="s">
        <v>52</v>
      </c>
      <c r="C25" s="10" t="s">
        <v>4</v>
      </c>
      <c r="D25" s="11" t="s">
        <v>6</v>
      </c>
      <c r="E25" s="11" t="str">
        <f>+IF(D25="SI","0,3",IF(D25="PARCIALMENTE","0,18",IF(D25="NO","0,06")))</f>
        <v>0,3</v>
      </c>
      <c r="F25" s="11" t="str">
        <f>+E25</f>
        <v>0,3</v>
      </c>
      <c r="G25" s="184">
        <f>+F25+F26</f>
        <v>0.85999999999999988</v>
      </c>
      <c r="H25" s="12" t="s">
        <v>287</v>
      </c>
      <c r="I25" s="110"/>
      <c r="J25" s="108"/>
      <c r="K25" s="117"/>
      <c r="L25" s="133"/>
    </row>
    <row r="26" spans="1:13" ht="63.75" customHeight="1" thickBot="1" x14ac:dyDescent="0.25">
      <c r="A26" s="16" t="s">
        <v>50</v>
      </c>
      <c r="B26" s="17" t="s">
        <v>48</v>
      </c>
      <c r="C26" s="18" t="s">
        <v>17</v>
      </c>
      <c r="D26" s="19" t="s">
        <v>6</v>
      </c>
      <c r="E26" s="19" t="str">
        <f>+IF(D26="SI","0,35",IF(D26="PARCIALMENTE","0,21",IF(D26="NO","0,07")))</f>
        <v>0,35</v>
      </c>
      <c r="F26" s="184">
        <f>+E26+E27</f>
        <v>0.55999999999999994</v>
      </c>
      <c r="G26" s="185"/>
      <c r="H26" s="12" t="s">
        <v>267</v>
      </c>
      <c r="I26" s="111"/>
      <c r="J26" s="109"/>
      <c r="K26" s="118"/>
      <c r="L26" s="135"/>
    </row>
    <row r="27" spans="1:13" ht="60.75" customHeight="1" thickBot="1" x14ac:dyDescent="0.25">
      <c r="A27" s="16" t="s">
        <v>51</v>
      </c>
      <c r="B27" s="17" t="s">
        <v>53</v>
      </c>
      <c r="C27" s="95" t="s">
        <v>17</v>
      </c>
      <c r="D27" s="93" t="s">
        <v>7</v>
      </c>
      <c r="E27" s="93" t="str">
        <f>+IF(D27="SI","0,35",IF(D27="PARCIALMENTE","0,21",IF(D27="NO","0,07")))</f>
        <v>0,21</v>
      </c>
      <c r="F27" s="184"/>
      <c r="G27" s="185"/>
      <c r="H27" s="21" t="s">
        <v>305</v>
      </c>
      <c r="I27" s="32"/>
      <c r="J27" s="43"/>
      <c r="K27" s="15"/>
      <c r="L27" s="34"/>
    </row>
    <row r="28" spans="1:13" ht="80.25" customHeight="1" thickBot="1" x14ac:dyDescent="0.25">
      <c r="A28" s="8">
        <v>8</v>
      </c>
      <c r="B28" s="9" t="s">
        <v>56</v>
      </c>
      <c r="C28" s="10" t="s">
        <v>4</v>
      </c>
      <c r="D28" s="11" t="s">
        <v>6</v>
      </c>
      <c r="E28" s="11" t="str">
        <f>+IF(D28="SI","0,3",IF(D28="PARCIALMENTE","0,18",IF(D28="NO","0,06")))</f>
        <v>0,3</v>
      </c>
      <c r="F28" s="11" t="str">
        <f>+E28</f>
        <v>0,3</v>
      </c>
      <c r="G28" s="184">
        <f>+F28+F29</f>
        <v>0.85999999999999988</v>
      </c>
      <c r="H28" s="30" t="s">
        <v>268</v>
      </c>
      <c r="I28" s="110" t="s">
        <v>222</v>
      </c>
      <c r="J28" s="108"/>
      <c r="K28" s="117"/>
      <c r="L28" s="133"/>
    </row>
    <row r="29" spans="1:13" ht="46.5" customHeight="1" thickBot="1" x14ac:dyDescent="0.25">
      <c r="A29" s="28" t="s">
        <v>54</v>
      </c>
      <c r="B29" s="17" t="s">
        <v>57</v>
      </c>
      <c r="C29" s="10" t="s">
        <v>17</v>
      </c>
      <c r="D29" s="11" t="s">
        <v>6</v>
      </c>
      <c r="E29" s="11" t="str">
        <f>+IF(D29="SI","0,35",IF(D29="PARCIALMENTE","0,21",IF(D29="NO","0,07")))</f>
        <v>0,35</v>
      </c>
      <c r="F29" s="184">
        <f>+E29+E30</f>
        <v>0.55999999999999994</v>
      </c>
      <c r="G29" s="185"/>
      <c r="H29" s="12" t="s">
        <v>225</v>
      </c>
      <c r="I29" s="116"/>
      <c r="J29" s="115"/>
      <c r="K29" s="123"/>
      <c r="L29" s="134"/>
    </row>
    <row r="30" spans="1:13" ht="72.75" customHeight="1" thickBot="1" x14ac:dyDescent="0.25">
      <c r="A30" s="16" t="s">
        <v>55</v>
      </c>
      <c r="B30" s="45" t="s">
        <v>58</v>
      </c>
      <c r="C30" s="95" t="s">
        <v>17</v>
      </c>
      <c r="D30" s="93" t="s">
        <v>7</v>
      </c>
      <c r="E30" s="93" t="str">
        <f>+IF(D30="SI","0,35",IF(D30="PARCIALMENTE","0,21",IF(D30="NO","0,07")))</f>
        <v>0,21</v>
      </c>
      <c r="F30" s="184"/>
      <c r="G30" s="185"/>
      <c r="H30" s="106" t="s">
        <v>306</v>
      </c>
      <c r="I30" s="111"/>
      <c r="J30" s="109"/>
      <c r="K30" s="118"/>
      <c r="L30" s="135"/>
    </row>
    <row r="31" spans="1:13" ht="114" customHeight="1" thickBot="1" x14ac:dyDescent="0.25">
      <c r="A31" s="94">
        <v>9</v>
      </c>
      <c r="B31" s="9" t="s">
        <v>61</v>
      </c>
      <c r="C31" s="95" t="s">
        <v>4</v>
      </c>
      <c r="D31" s="93" t="s">
        <v>7</v>
      </c>
      <c r="E31" s="93" t="str">
        <f>+IF(D31="SI","0,3",IF(D31="PARCIALMENTE","0,18",IF(D31="NO","0,06")))</f>
        <v>0,18</v>
      </c>
      <c r="F31" s="19" t="str">
        <f>+E31</f>
        <v>0,18</v>
      </c>
      <c r="G31" s="188">
        <f>+F31+F32</f>
        <v>0.6</v>
      </c>
      <c r="H31" s="106" t="s">
        <v>303</v>
      </c>
      <c r="I31" s="208"/>
      <c r="J31" s="121"/>
      <c r="K31" s="119"/>
      <c r="L31" s="138"/>
    </row>
    <row r="32" spans="1:13" ht="65.25" customHeight="1" thickBot="1" x14ac:dyDescent="0.25">
      <c r="A32" s="28" t="s">
        <v>59</v>
      </c>
      <c r="B32" s="45" t="s">
        <v>62</v>
      </c>
      <c r="C32" s="46" t="s">
        <v>17</v>
      </c>
      <c r="D32" s="47" t="s">
        <v>7</v>
      </c>
      <c r="E32" s="19" t="str">
        <f>+IF(D32="SI","0,35",IF(D32="PARCIALMENTE","0,21",IF(D32="NO","0,07")))</f>
        <v>0,21</v>
      </c>
      <c r="F32" s="188">
        <f>+E32+E33</f>
        <v>0.42</v>
      </c>
      <c r="G32" s="189"/>
      <c r="H32" s="107" t="s">
        <v>288</v>
      </c>
      <c r="I32" s="209"/>
      <c r="J32" s="122"/>
      <c r="K32" s="120"/>
      <c r="L32" s="139"/>
    </row>
    <row r="33" spans="1:12" ht="60" customHeight="1" thickBot="1" x14ac:dyDescent="0.25">
      <c r="A33" s="28" t="s">
        <v>60</v>
      </c>
      <c r="B33" s="17" t="s">
        <v>63</v>
      </c>
      <c r="C33" s="18" t="s">
        <v>17</v>
      </c>
      <c r="D33" s="19" t="s">
        <v>7</v>
      </c>
      <c r="E33" s="19" t="str">
        <f>+IF(D33="SI","0,35",IF(D33="PARCIALMENTE","0,21",IF(D33="NO","0,07")))</f>
        <v>0,21</v>
      </c>
      <c r="F33" s="188"/>
      <c r="G33" s="189"/>
      <c r="H33" s="106" t="s">
        <v>304</v>
      </c>
      <c r="I33" s="49"/>
      <c r="J33" s="50"/>
      <c r="K33" s="40"/>
      <c r="L33" s="41"/>
    </row>
    <row r="34" spans="1:12" ht="74.25" customHeight="1" thickBot="1" x14ac:dyDescent="0.25">
      <c r="A34" s="8">
        <v>10</v>
      </c>
      <c r="B34" s="9" t="s">
        <v>31</v>
      </c>
      <c r="C34" s="10" t="s">
        <v>4</v>
      </c>
      <c r="D34" s="11" t="s">
        <v>6</v>
      </c>
      <c r="E34" s="11" t="str">
        <f>+IF(D34="SI","0,3",IF(D34="PARCIALMENTE","0,18",IF(D34="NO","0,06")))</f>
        <v>0,3</v>
      </c>
      <c r="F34" s="11" t="str">
        <f>+E34</f>
        <v>0,3</v>
      </c>
      <c r="G34" s="184">
        <f>+F34+F35</f>
        <v>0.99900000000000011</v>
      </c>
      <c r="H34" s="48" t="s">
        <v>249</v>
      </c>
      <c r="I34" s="51" t="s">
        <v>226</v>
      </c>
      <c r="J34" s="43"/>
      <c r="K34" s="15"/>
      <c r="L34" s="34"/>
    </row>
    <row r="35" spans="1:12" ht="95.25" customHeight="1" thickBot="1" x14ac:dyDescent="0.25">
      <c r="A35" s="52" t="s">
        <v>64</v>
      </c>
      <c r="B35" s="17" t="s">
        <v>68</v>
      </c>
      <c r="C35" s="10" t="s">
        <v>17</v>
      </c>
      <c r="D35" s="11" t="s">
        <v>6</v>
      </c>
      <c r="E35" s="37" t="str">
        <f>+IF(D35="SI","0,233",IF(D35="PARCIALMENTE","0,14",IF(D35="NO","0,04")))</f>
        <v>0,233</v>
      </c>
      <c r="F35" s="184">
        <f>+E35+E36+E37</f>
        <v>0.69900000000000007</v>
      </c>
      <c r="G35" s="185"/>
      <c r="H35" s="30" t="s">
        <v>270</v>
      </c>
      <c r="I35" s="53"/>
      <c r="J35" s="54"/>
      <c r="K35" s="55"/>
      <c r="L35" s="56"/>
    </row>
    <row r="36" spans="1:12" ht="60.75" customHeight="1" thickBot="1" x14ac:dyDescent="0.25">
      <c r="A36" s="28" t="s">
        <v>65</v>
      </c>
      <c r="B36" s="17" t="s">
        <v>67</v>
      </c>
      <c r="C36" s="10" t="s">
        <v>17</v>
      </c>
      <c r="D36" s="11" t="s">
        <v>6</v>
      </c>
      <c r="E36" s="37" t="str">
        <f t="shared" ref="E36:E37" si="2">+IF(D36="SI","0,233",IF(D36="PARCIALMENTE","0,14",IF(D36="NO","0,04")))</f>
        <v>0,233</v>
      </c>
      <c r="F36" s="184"/>
      <c r="G36" s="185"/>
      <c r="H36" s="155" t="s">
        <v>271</v>
      </c>
      <c r="I36" s="160"/>
      <c r="J36" s="136"/>
      <c r="K36" s="117"/>
      <c r="L36" s="117"/>
    </row>
    <row r="37" spans="1:12" ht="56.25" customHeight="1" thickBot="1" x14ac:dyDescent="0.25">
      <c r="A37" s="28" t="s">
        <v>66</v>
      </c>
      <c r="B37" s="17" t="s">
        <v>215</v>
      </c>
      <c r="C37" s="10" t="s">
        <v>17</v>
      </c>
      <c r="D37" s="11" t="s">
        <v>6</v>
      </c>
      <c r="E37" s="37" t="str">
        <f t="shared" si="2"/>
        <v>0,233</v>
      </c>
      <c r="F37" s="184"/>
      <c r="G37" s="185"/>
      <c r="H37" s="156"/>
      <c r="I37" s="210"/>
      <c r="J37" s="137"/>
      <c r="K37" s="149"/>
      <c r="L37" s="149"/>
    </row>
    <row r="38" spans="1:12" ht="13.5" thickBot="1" x14ac:dyDescent="0.25">
      <c r="A38" s="198" t="s">
        <v>212</v>
      </c>
      <c r="B38" s="199"/>
      <c r="C38" s="183" t="s">
        <v>0</v>
      </c>
      <c r="D38" s="183" t="s">
        <v>5</v>
      </c>
      <c r="E38" s="183" t="s">
        <v>1</v>
      </c>
      <c r="F38" s="183" t="s">
        <v>24</v>
      </c>
      <c r="G38" s="197" t="s">
        <v>18</v>
      </c>
      <c r="H38" s="142"/>
      <c r="I38" s="124"/>
      <c r="J38" s="125"/>
      <c r="K38" s="125"/>
      <c r="L38" s="126"/>
    </row>
    <row r="39" spans="1:12" ht="13.5" thickBot="1" x14ac:dyDescent="0.25">
      <c r="A39" s="178"/>
      <c r="B39" s="179"/>
      <c r="C39" s="183"/>
      <c r="D39" s="183"/>
      <c r="E39" s="183"/>
      <c r="F39" s="183"/>
      <c r="G39" s="197"/>
      <c r="H39" s="142"/>
      <c r="I39" s="127"/>
      <c r="J39" s="128"/>
      <c r="K39" s="128"/>
      <c r="L39" s="129"/>
    </row>
    <row r="40" spans="1:12" ht="13.5" thickBot="1" x14ac:dyDescent="0.25">
      <c r="A40" s="180"/>
      <c r="B40" s="181"/>
      <c r="C40" s="183"/>
      <c r="D40" s="183"/>
      <c r="E40" s="183"/>
      <c r="F40" s="183"/>
      <c r="G40" s="197"/>
      <c r="H40" s="142"/>
      <c r="I40" s="130"/>
      <c r="J40" s="131"/>
      <c r="K40" s="131"/>
      <c r="L40" s="132"/>
    </row>
    <row r="41" spans="1:12" ht="86.25" customHeight="1" thickBot="1" x14ac:dyDescent="0.25">
      <c r="A41" s="8">
        <v>11</v>
      </c>
      <c r="B41" s="9" t="s">
        <v>71</v>
      </c>
      <c r="C41" s="10" t="s">
        <v>4</v>
      </c>
      <c r="D41" s="11" t="s">
        <v>6</v>
      </c>
      <c r="E41" s="11" t="str">
        <f>+IF(D41="SI","0,3",IF(D41="PARCIALMENTE","0,18",IF(D41="NO","0,06")))</f>
        <v>0,3</v>
      </c>
      <c r="F41" s="11" t="str">
        <f>+E41</f>
        <v>0,3</v>
      </c>
      <c r="G41" s="184">
        <f>+F41+F42</f>
        <v>1</v>
      </c>
      <c r="H41" s="39" t="s">
        <v>256</v>
      </c>
      <c r="I41" s="160"/>
      <c r="J41" s="157"/>
      <c r="K41" s="117"/>
      <c r="L41" s="133"/>
    </row>
    <row r="42" spans="1:12" ht="68.25" customHeight="1" thickBot="1" x14ac:dyDescent="0.25">
      <c r="A42" s="28" t="s">
        <v>69</v>
      </c>
      <c r="B42" s="17" t="s">
        <v>72</v>
      </c>
      <c r="C42" s="10" t="s">
        <v>17</v>
      </c>
      <c r="D42" s="11" t="s">
        <v>6</v>
      </c>
      <c r="E42" s="11" t="str">
        <f>+IF(D42="SI","0,35",IF(D42="PARCIALMENTE","0,21",IF(D42="NO","0,07")))</f>
        <v>0,35</v>
      </c>
      <c r="F42" s="184">
        <f>+E42+E43</f>
        <v>0.7</v>
      </c>
      <c r="G42" s="185"/>
      <c r="H42" s="12" t="s">
        <v>245</v>
      </c>
      <c r="I42" s="161"/>
      <c r="J42" s="159"/>
      <c r="K42" s="123"/>
      <c r="L42" s="134"/>
    </row>
    <row r="43" spans="1:12" ht="49.5" customHeight="1" thickBot="1" x14ac:dyDescent="0.25">
      <c r="A43" s="28" t="s">
        <v>70</v>
      </c>
      <c r="B43" s="17" t="s">
        <v>73</v>
      </c>
      <c r="C43" s="10" t="s">
        <v>17</v>
      </c>
      <c r="D43" s="11" t="s">
        <v>6</v>
      </c>
      <c r="E43" s="11" t="str">
        <f>+IF(D43="SI","0,35",IF(D43="PARCIALMENTE","0,21",IF(D43="NO","0,07")))</f>
        <v>0,35</v>
      </c>
      <c r="F43" s="184"/>
      <c r="G43" s="185"/>
      <c r="H43" s="12" t="s">
        <v>236</v>
      </c>
      <c r="I43" s="162"/>
      <c r="J43" s="158"/>
      <c r="K43" s="118"/>
      <c r="L43" s="135"/>
    </row>
    <row r="44" spans="1:12" ht="72.75" customHeight="1" thickBot="1" x14ac:dyDescent="0.25">
      <c r="A44" s="8">
        <v>12</v>
      </c>
      <c r="B44" s="9" t="s">
        <v>76</v>
      </c>
      <c r="C44" s="10" t="s">
        <v>4</v>
      </c>
      <c r="D44" s="11" t="s">
        <v>6</v>
      </c>
      <c r="E44" s="11" t="str">
        <f>+IF(D44="SI","0,3",IF(D44="PARCIALMENTE","0,18",IF(D44="NO","0,06")))</f>
        <v>0,3</v>
      </c>
      <c r="F44" s="11" t="str">
        <f>+E44</f>
        <v>0,3</v>
      </c>
      <c r="G44" s="184">
        <f>+F44+F45</f>
        <v>1</v>
      </c>
      <c r="H44" s="112" t="s">
        <v>269</v>
      </c>
      <c r="I44" s="160"/>
      <c r="J44" s="136"/>
      <c r="K44" s="117"/>
      <c r="L44" s="117"/>
    </row>
    <row r="45" spans="1:12" ht="40.5" customHeight="1" thickBot="1" x14ac:dyDescent="0.25">
      <c r="A45" s="28" t="s">
        <v>74</v>
      </c>
      <c r="B45" s="17" t="s">
        <v>77</v>
      </c>
      <c r="C45" s="10" t="s">
        <v>17</v>
      </c>
      <c r="D45" s="11" t="s">
        <v>6</v>
      </c>
      <c r="E45" s="11" t="str">
        <f>+IF(D45="SI","0,35",IF(D45="PARCIALMENTE","0,21",IF(D45="NO","0,07")))</f>
        <v>0,35</v>
      </c>
      <c r="F45" s="184">
        <f>+E45+E46</f>
        <v>0.7</v>
      </c>
      <c r="G45" s="185"/>
      <c r="H45" s="113"/>
      <c r="I45" s="161"/>
      <c r="J45" s="140"/>
      <c r="K45" s="123"/>
      <c r="L45" s="123"/>
    </row>
    <row r="46" spans="1:12" ht="54.75" customHeight="1" thickBot="1" x14ac:dyDescent="0.25">
      <c r="A46" s="16" t="s">
        <v>75</v>
      </c>
      <c r="B46" s="17" t="s">
        <v>78</v>
      </c>
      <c r="C46" s="10" t="s">
        <v>17</v>
      </c>
      <c r="D46" s="11" t="s">
        <v>6</v>
      </c>
      <c r="E46" s="11" t="str">
        <f>+IF(D46="SI","0,35",IF(D46="PARCIALMENTE","0,21",IF(D46="NO","0,07")))</f>
        <v>0,35</v>
      </c>
      <c r="F46" s="184"/>
      <c r="G46" s="185"/>
      <c r="H46" s="114"/>
      <c r="I46" s="162"/>
      <c r="J46" s="141"/>
      <c r="K46" s="118"/>
      <c r="L46" s="118"/>
    </row>
    <row r="47" spans="1:12" ht="48.75" customHeight="1" thickBot="1" x14ac:dyDescent="0.25">
      <c r="A47" s="8">
        <v>13</v>
      </c>
      <c r="B47" s="9" t="s">
        <v>80</v>
      </c>
      <c r="C47" s="10" t="s">
        <v>4</v>
      </c>
      <c r="D47" s="11" t="s">
        <v>6</v>
      </c>
      <c r="E47" s="11" t="str">
        <f>+IF(D47="SI","0,3",IF(D47="PARCIALMENTE","0,18",IF(D47="NO","0,06")))</f>
        <v>0,3</v>
      </c>
      <c r="F47" s="11" t="str">
        <f>+E47</f>
        <v>0,3</v>
      </c>
      <c r="G47" s="184">
        <f>+F47+F48</f>
        <v>1</v>
      </c>
      <c r="H47" s="112" t="s">
        <v>234</v>
      </c>
      <c r="I47" s="160"/>
      <c r="J47" s="157"/>
      <c r="K47" s="119"/>
      <c r="L47" s="133"/>
    </row>
    <row r="48" spans="1:12" ht="63.75" customHeight="1" thickBot="1" x14ac:dyDescent="0.25">
      <c r="A48" s="28" t="s">
        <v>79</v>
      </c>
      <c r="B48" s="17" t="s">
        <v>81</v>
      </c>
      <c r="C48" s="10" t="s">
        <v>17</v>
      </c>
      <c r="D48" s="11" t="s">
        <v>6</v>
      </c>
      <c r="E48" s="11" t="str">
        <f>+IF(D48="SI","0,7",IF(D48="PARCIALMENTE","0,42",IF(D48="NO","0,14")))</f>
        <v>0,7</v>
      </c>
      <c r="F48" s="57" t="str">
        <f>+E48</f>
        <v>0,7</v>
      </c>
      <c r="G48" s="185"/>
      <c r="H48" s="114"/>
      <c r="I48" s="210"/>
      <c r="J48" s="158"/>
      <c r="K48" s="120"/>
      <c r="L48" s="135"/>
    </row>
    <row r="49" spans="1:12" ht="53.25" customHeight="1" thickBot="1" x14ac:dyDescent="0.25">
      <c r="A49" s="186" t="s">
        <v>82</v>
      </c>
      <c r="B49" s="187"/>
      <c r="C49" s="58" t="s">
        <v>83</v>
      </c>
      <c r="D49" s="58" t="s">
        <v>5</v>
      </c>
      <c r="E49" s="58" t="s">
        <v>84</v>
      </c>
      <c r="F49" s="58" t="s">
        <v>24</v>
      </c>
      <c r="G49" s="59" t="s">
        <v>18</v>
      </c>
      <c r="H49" s="60"/>
      <c r="I49" s="165"/>
      <c r="J49" s="166"/>
      <c r="K49" s="166"/>
      <c r="L49" s="167"/>
    </row>
    <row r="50" spans="1:12" ht="54" customHeight="1" thickBot="1" x14ac:dyDescent="0.25">
      <c r="A50" s="8">
        <v>14</v>
      </c>
      <c r="B50" s="9" t="s">
        <v>86</v>
      </c>
      <c r="C50" s="10" t="s">
        <v>4</v>
      </c>
      <c r="D50" s="11" t="s">
        <v>6</v>
      </c>
      <c r="E50" s="11" t="str">
        <f>+IF(D50="SI","0,3",IF(D50="PARCIALMENTE","0,18",IF(D50="NO","0,06")))</f>
        <v>0,3</v>
      </c>
      <c r="F50" s="11" t="str">
        <f>+E50</f>
        <v>0,3</v>
      </c>
      <c r="G50" s="184">
        <f>+F50+F51</f>
        <v>1</v>
      </c>
      <c r="H50" s="153" t="s">
        <v>272</v>
      </c>
      <c r="I50" s="110"/>
      <c r="J50" s="108"/>
      <c r="K50" s="119"/>
      <c r="L50" s="119"/>
    </row>
    <row r="51" spans="1:12" ht="51" customHeight="1" thickBot="1" x14ac:dyDescent="0.25">
      <c r="A51" s="28" t="s">
        <v>85</v>
      </c>
      <c r="B51" s="17" t="s">
        <v>87</v>
      </c>
      <c r="C51" s="10" t="s">
        <v>17</v>
      </c>
      <c r="D51" s="11" t="s">
        <v>6</v>
      </c>
      <c r="E51" s="11" t="str">
        <f>+IF(D51="SI","0,7",IF(D51="PARCIALMENTE","0,42",IF(D51="NO","0,14")))</f>
        <v>0,7</v>
      </c>
      <c r="F51" s="57" t="str">
        <f>+E51</f>
        <v>0,7</v>
      </c>
      <c r="G51" s="185"/>
      <c r="H51" s="154"/>
      <c r="I51" s="111"/>
      <c r="J51" s="109"/>
      <c r="K51" s="120"/>
      <c r="L51" s="120"/>
    </row>
    <row r="52" spans="1:12" ht="46.5" customHeight="1" thickBot="1" x14ac:dyDescent="0.25">
      <c r="A52" s="8">
        <v>15</v>
      </c>
      <c r="B52" s="9" t="s">
        <v>89</v>
      </c>
      <c r="C52" s="10" t="s">
        <v>4</v>
      </c>
      <c r="D52" s="11" t="s">
        <v>6</v>
      </c>
      <c r="E52" s="11" t="str">
        <f>+IF(D52="SI","0,3",IF(D52="PARCIALMENTE","0,18",IF(D52="NO","0,06")))</f>
        <v>0,3</v>
      </c>
      <c r="F52" s="11" t="str">
        <f>+E52</f>
        <v>0,3</v>
      </c>
      <c r="G52" s="184">
        <f>+F52+F53</f>
        <v>1</v>
      </c>
      <c r="H52" s="110" t="s">
        <v>257</v>
      </c>
      <c r="I52" s="116"/>
      <c r="J52" s="115"/>
      <c r="K52" s="123"/>
      <c r="L52" s="148"/>
    </row>
    <row r="53" spans="1:12" ht="54.75" customHeight="1" thickBot="1" x14ac:dyDescent="0.25">
      <c r="A53" s="28" t="s">
        <v>88</v>
      </c>
      <c r="B53" s="17" t="s">
        <v>90</v>
      </c>
      <c r="C53" s="10" t="s">
        <v>17</v>
      </c>
      <c r="D53" s="11" t="s">
        <v>6</v>
      </c>
      <c r="E53" s="11" t="str">
        <f>+IF(D53="SI","0,7",IF(D53="PARCIALMENTE","0,42",IF(D53="NO","0,14")))</f>
        <v>0,7</v>
      </c>
      <c r="F53" s="57" t="str">
        <f>+E53</f>
        <v>0,7</v>
      </c>
      <c r="G53" s="185"/>
      <c r="H53" s="111"/>
      <c r="I53" s="111"/>
      <c r="J53" s="109"/>
      <c r="K53" s="118"/>
      <c r="L53" s="149"/>
    </row>
    <row r="54" spans="1:12" ht="51.75" customHeight="1" thickBot="1" x14ac:dyDescent="0.25">
      <c r="A54" s="182" t="s">
        <v>91</v>
      </c>
      <c r="B54" s="183"/>
      <c r="C54" s="58" t="s">
        <v>83</v>
      </c>
      <c r="D54" s="58" t="s">
        <v>5</v>
      </c>
      <c r="E54" s="58" t="s">
        <v>84</v>
      </c>
      <c r="F54" s="58" t="s">
        <v>24</v>
      </c>
      <c r="G54" s="59" t="s">
        <v>18</v>
      </c>
      <c r="H54" s="60"/>
      <c r="I54" s="165"/>
      <c r="J54" s="166"/>
      <c r="K54" s="166"/>
      <c r="L54" s="167"/>
    </row>
    <row r="55" spans="1:12" ht="39.75" customHeight="1" thickBot="1" x14ac:dyDescent="0.25">
      <c r="A55" s="8">
        <v>16</v>
      </c>
      <c r="B55" s="61" t="s">
        <v>94</v>
      </c>
      <c r="C55" s="10" t="s">
        <v>4</v>
      </c>
      <c r="D55" s="11" t="s">
        <v>6</v>
      </c>
      <c r="E55" s="11" t="str">
        <f>+IF(D55="SI","0,3",IF(D55="PARCIALMENTE","0,18",IF(D55="NO","0,06")))</f>
        <v>0,3</v>
      </c>
      <c r="F55" s="11" t="str">
        <f>+E55</f>
        <v>0,3</v>
      </c>
      <c r="G55" s="184">
        <f>+F55+F56</f>
        <v>1</v>
      </c>
      <c r="H55" s="112" t="s">
        <v>289</v>
      </c>
      <c r="I55" s="110"/>
      <c r="J55" s="108"/>
      <c r="K55" s="117"/>
      <c r="L55" s="133"/>
    </row>
    <row r="56" spans="1:12" ht="36" customHeight="1" thickBot="1" x14ac:dyDescent="0.25">
      <c r="A56" s="28" t="s">
        <v>92</v>
      </c>
      <c r="B56" s="62" t="s">
        <v>95</v>
      </c>
      <c r="C56" s="10" t="s">
        <v>17</v>
      </c>
      <c r="D56" s="11" t="s">
        <v>6</v>
      </c>
      <c r="E56" s="11" t="str">
        <f>+IF(D56="SI","0,35",IF(D56="PARCIALMENTE","0,21",IF(D56="NO","0,07")))</f>
        <v>0,35</v>
      </c>
      <c r="F56" s="184">
        <f>+E56+E57</f>
        <v>0.7</v>
      </c>
      <c r="G56" s="185"/>
      <c r="H56" s="113"/>
      <c r="I56" s="116"/>
      <c r="J56" s="115"/>
      <c r="K56" s="123"/>
      <c r="L56" s="134"/>
    </row>
    <row r="57" spans="1:12" ht="45.75" customHeight="1" thickBot="1" x14ac:dyDescent="0.25">
      <c r="A57" s="28" t="s">
        <v>93</v>
      </c>
      <c r="B57" s="62" t="s">
        <v>96</v>
      </c>
      <c r="C57" s="10" t="s">
        <v>17</v>
      </c>
      <c r="D57" s="11" t="s">
        <v>6</v>
      </c>
      <c r="E57" s="11" t="str">
        <f>+IF(D57="SI","0,35",IF(D57="PARCIALMENTE","0,21",IF(D57="NO","0,07")))</f>
        <v>0,35</v>
      </c>
      <c r="F57" s="184"/>
      <c r="G57" s="185"/>
      <c r="H57" s="114"/>
      <c r="I57" s="111"/>
      <c r="J57" s="109"/>
      <c r="K57" s="118"/>
      <c r="L57" s="135"/>
    </row>
    <row r="58" spans="1:12" ht="50.25" customHeight="1" thickBot="1" x14ac:dyDescent="0.25">
      <c r="A58" s="8">
        <v>17</v>
      </c>
      <c r="B58" s="61" t="s">
        <v>99</v>
      </c>
      <c r="C58" s="10" t="s">
        <v>4</v>
      </c>
      <c r="D58" s="11" t="s">
        <v>6</v>
      </c>
      <c r="E58" s="11" t="str">
        <f>+IF(D58="SI","0,3",IF(D58="PARCIALMENTE","0,18",IF(D58="NO","0,06")))</f>
        <v>0,3</v>
      </c>
      <c r="F58" s="11" t="str">
        <f>+E58</f>
        <v>0,3</v>
      </c>
      <c r="G58" s="184">
        <f>+F58+F59</f>
        <v>1</v>
      </c>
      <c r="H58" s="21" t="s">
        <v>250</v>
      </c>
      <c r="I58" s="39"/>
      <c r="J58" s="43"/>
      <c r="K58" s="15"/>
      <c r="L58" s="34"/>
    </row>
    <row r="59" spans="1:12" ht="88.5" customHeight="1" thickBot="1" x14ac:dyDescent="0.25">
      <c r="A59" s="16" t="s">
        <v>97</v>
      </c>
      <c r="B59" s="17" t="s">
        <v>100</v>
      </c>
      <c r="C59" s="18" t="s">
        <v>17</v>
      </c>
      <c r="D59" s="19" t="s">
        <v>6</v>
      </c>
      <c r="E59" s="19" t="str">
        <f>+IF(D59="SI","0,35",IF(D59="PARCIALMENTE","0,21",IF(D59="NO","0,07")))</f>
        <v>0,35</v>
      </c>
      <c r="F59" s="184">
        <f>+E59+E60</f>
        <v>0.7</v>
      </c>
      <c r="G59" s="185"/>
      <c r="H59" s="39" t="s">
        <v>273</v>
      </c>
      <c r="I59" s="32"/>
      <c r="J59" s="14"/>
      <c r="K59" s="15"/>
      <c r="L59" s="34"/>
    </row>
    <row r="60" spans="1:12" ht="57" customHeight="1" thickBot="1" x14ac:dyDescent="0.25">
      <c r="A60" s="16" t="s">
        <v>98</v>
      </c>
      <c r="B60" s="17" t="s">
        <v>101</v>
      </c>
      <c r="C60" s="95" t="s">
        <v>17</v>
      </c>
      <c r="D60" s="93" t="s">
        <v>6</v>
      </c>
      <c r="E60" s="93" t="str">
        <f>+IF(D60="SI","0,35",IF(D60="PARCIALMENTE","0,21",IF(D60="NO","0,07")))</f>
        <v>0,35</v>
      </c>
      <c r="F60" s="184"/>
      <c r="G60" s="185"/>
      <c r="H60" s="36" t="s">
        <v>274</v>
      </c>
      <c r="I60" s="32"/>
      <c r="J60" s="43"/>
      <c r="K60" s="15"/>
      <c r="L60" s="34"/>
    </row>
    <row r="61" spans="1:12" ht="62.25" customHeight="1" thickBot="1" x14ac:dyDescent="0.25">
      <c r="A61" s="8">
        <v>18</v>
      </c>
      <c r="B61" s="61" t="s">
        <v>104</v>
      </c>
      <c r="C61" s="10" t="s">
        <v>4</v>
      </c>
      <c r="D61" s="11" t="s">
        <v>6</v>
      </c>
      <c r="E61" s="11" t="str">
        <f>+IF(D61="SI","0,3",IF(D61="PARCIALMENTE","0,18",IF(D61="NO","0,06")))</f>
        <v>0,3</v>
      </c>
      <c r="F61" s="11" t="str">
        <f>+E61</f>
        <v>0,3</v>
      </c>
      <c r="G61" s="184">
        <f>+F61+F62</f>
        <v>1</v>
      </c>
      <c r="H61" s="63" t="s">
        <v>237</v>
      </c>
      <c r="I61" s="17"/>
      <c r="J61" s="64"/>
      <c r="K61" s="117"/>
      <c r="L61" s="56"/>
    </row>
    <row r="62" spans="1:12" ht="43.5" customHeight="1" thickBot="1" x14ac:dyDescent="0.25">
      <c r="A62" s="28" t="s">
        <v>103</v>
      </c>
      <c r="B62" s="62" t="s">
        <v>105</v>
      </c>
      <c r="C62" s="10" t="s">
        <v>17</v>
      </c>
      <c r="D62" s="19" t="s">
        <v>6</v>
      </c>
      <c r="E62" s="11" t="str">
        <f>+IF(D62="SI","0,35",IF(D62="PARCIALMENTE","0,21",IF(D62="NO","0,07")))</f>
        <v>0,35</v>
      </c>
      <c r="F62" s="184">
        <f>+E62+E63</f>
        <v>0.7</v>
      </c>
      <c r="G62" s="185"/>
      <c r="H62" s="110" t="s">
        <v>227</v>
      </c>
      <c r="I62" s="116"/>
      <c r="J62" s="115"/>
      <c r="K62" s="123"/>
      <c r="L62" s="119"/>
    </row>
    <row r="63" spans="1:12" ht="43.5" customHeight="1" thickBot="1" x14ac:dyDescent="0.25">
      <c r="A63" s="28" t="s">
        <v>102</v>
      </c>
      <c r="B63" s="62" t="s">
        <v>106</v>
      </c>
      <c r="C63" s="10" t="s">
        <v>17</v>
      </c>
      <c r="D63" s="19" t="s">
        <v>6</v>
      </c>
      <c r="E63" s="11" t="str">
        <f>+IF(D63="SI","0,35",IF(D63="PARCIALMENTE","0,21",IF(D63="NO","0,07")))</f>
        <v>0,35</v>
      </c>
      <c r="F63" s="184"/>
      <c r="G63" s="185"/>
      <c r="H63" s="111"/>
      <c r="I63" s="111"/>
      <c r="J63" s="109"/>
      <c r="K63" s="118"/>
      <c r="L63" s="120"/>
    </row>
    <row r="64" spans="1:12" ht="65.25" customHeight="1" thickBot="1" x14ac:dyDescent="0.25">
      <c r="A64" s="8">
        <v>19</v>
      </c>
      <c r="B64" s="61" t="s">
        <v>109</v>
      </c>
      <c r="C64" s="10" t="s">
        <v>4</v>
      </c>
      <c r="D64" s="11" t="s">
        <v>6</v>
      </c>
      <c r="E64" s="11" t="str">
        <f>+IF(D64="SI","0,3",IF(D64="PARCIALMENTE","0,18",IF(D64="NO","0,06")))</f>
        <v>0,3</v>
      </c>
      <c r="F64" s="11" t="str">
        <f>+E64</f>
        <v>0,3</v>
      </c>
      <c r="G64" s="184">
        <f>+F64+F65</f>
        <v>1</v>
      </c>
      <c r="H64" s="150" t="s">
        <v>276</v>
      </c>
      <c r="I64" s="110"/>
      <c r="J64" s="231"/>
      <c r="K64" s="117"/>
      <c r="L64" s="133"/>
    </row>
    <row r="65" spans="1:12" ht="54.75" customHeight="1" thickBot="1" x14ac:dyDescent="0.25">
      <c r="A65" s="28" t="s">
        <v>107</v>
      </c>
      <c r="B65" s="62" t="s">
        <v>110</v>
      </c>
      <c r="C65" s="10" t="s">
        <v>17</v>
      </c>
      <c r="D65" s="11" t="s">
        <v>6</v>
      </c>
      <c r="E65" s="11" t="str">
        <f>+IF(D65="SI","0,35",IF(D65="PARCIALMENTE","0,21",IF(D65="NO","0,07")))</f>
        <v>0,35</v>
      </c>
      <c r="F65" s="184">
        <f>+E65+E66</f>
        <v>0.7</v>
      </c>
      <c r="G65" s="185"/>
      <c r="H65" s="151"/>
      <c r="I65" s="163"/>
      <c r="J65" s="232"/>
      <c r="K65" s="123"/>
      <c r="L65" s="134"/>
    </row>
    <row r="66" spans="1:12" ht="60" customHeight="1" thickBot="1" x14ac:dyDescent="0.25">
      <c r="A66" s="28" t="s">
        <v>108</v>
      </c>
      <c r="B66" s="17" t="s">
        <v>111</v>
      </c>
      <c r="C66" s="10" t="s">
        <v>17</v>
      </c>
      <c r="D66" s="11" t="s">
        <v>6</v>
      </c>
      <c r="E66" s="11" t="str">
        <f>+IF(D66="SI","0,35",IF(D66="PARCIALMENTE","0,21",IF(D66="NO","0,07")))</f>
        <v>0,35</v>
      </c>
      <c r="F66" s="184"/>
      <c r="G66" s="185"/>
      <c r="H66" s="152"/>
      <c r="I66" s="164"/>
      <c r="J66" s="233"/>
      <c r="K66" s="118"/>
      <c r="L66" s="135"/>
    </row>
    <row r="67" spans="1:12" ht="48" customHeight="1" thickBot="1" x14ac:dyDescent="0.25">
      <c r="A67" s="8">
        <v>20</v>
      </c>
      <c r="B67" s="61" t="s">
        <v>114</v>
      </c>
      <c r="C67" s="10" t="s">
        <v>4</v>
      </c>
      <c r="D67" s="11" t="s">
        <v>6</v>
      </c>
      <c r="E67" s="11" t="str">
        <f>+IF(D67="SI","0,3",IF(D67="PARCIALMENTE","0,18",IF(D67="NO","0,06")))</f>
        <v>0,3</v>
      </c>
      <c r="F67" s="11" t="str">
        <f>+E67</f>
        <v>0,3</v>
      </c>
      <c r="G67" s="184">
        <f>+F67+F68</f>
        <v>1</v>
      </c>
      <c r="H67" s="155" t="s">
        <v>275</v>
      </c>
      <c r="I67" s="110"/>
      <c r="J67" s="231"/>
      <c r="K67" s="117"/>
      <c r="L67" s="133"/>
    </row>
    <row r="68" spans="1:12" ht="37.5" customHeight="1" thickBot="1" x14ac:dyDescent="0.25">
      <c r="A68" s="28" t="s">
        <v>112</v>
      </c>
      <c r="B68" s="62" t="s">
        <v>115</v>
      </c>
      <c r="C68" s="10" t="s">
        <v>17</v>
      </c>
      <c r="D68" s="11" t="s">
        <v>6</v>
      </c>
      <c r="E68" s="11" t="str">
        <f>+IF(D68="SI","0,35",IF(D68="PARCIALMENTE","0,21",IF(D68="NO","0,07")))</f>
        <v>0,35</v>
      </c>
      <c r="F68" s="184">
        <f>+E68+E69</f>
        <v>0.7</v>
      </c>
      <c r="G68" s="185"/>
      <c r="H68" s="156"/>
      <c r="I68" s="111"/>
      <c r="J68" s="236"/>
      <c r="K68" s="118"/>
      <c r="L68" s="135"/>
    </row>
    <row r="69" spans="1:12" ht="62.25" customHeight="1" thickBot="1" x14ac:dyDescent="0.25">
      <c r="A69" s="28" t="s">
        <v>113</v>
      </c>
      <c r="B69" s="62" t="s">
        <v>116</v>
      </c>
      <c r="C69" s="10" t="s">
        <v>17</v>
      </c>
      <c r="D69" s="11" t="s">
        <v>6</v>
      </c>
      <c r="E69" s="11" t="str">
        <f>+IF(D69="SI","0,35",IF(D69="PARCIALMENTE","0,21",IF(D69="NO","0,07")))</f>
        <v>0,35</v>
      </c>
      <c r="F69" s="184"/>
      <c r="G69" s="185"/>
      <c r="H69" s="31" t="s">
        <v>258</v>
      </c>
      <c r="I69" s="32"/>
      <c r="J69" s="43"/>
      <c r="K69" s="15"/>
      <c r="L69" s="34"/>
    </row>
    <row r="70" spans="1:12" ht="48" customHeight="1" thickBot="1" x14ac:dyDescent="0.25">
      <c r="A70" s="182" t="s">
        <v>117</v>
      </c>
      <c r="B70" s="183"/>
      <c r="C70" s="58" t="s">
        <v>83</v>
      </c>
      <c r="D70" s="58" t="s">
        <v>5</v>
      </c>
      <c r="E70" s="58" t="s">
        <v>84</v>
      </c>
      <c r="F70" s="58" t="s">
        <v>24</v>
      </c>
      <c r="G70" s="59" t="s">
        <v>18</v>
      </c>
      <c r="H70" s="60"/>
      <c r="I70" s="165"/>
      <c r="J70" s="166"/>
      <c r="K70" s="166"/>
      <c r="L70" s="167"/>
    </row>
    <row r="71" spans="1:12" ht="63" customHeight="1" thickBot="1" x14ac:dyDescent="0.25">
      <c r="A71" s="8">
        <v>21</v>
      </c>
      <c r="B71" s="9" t="s">
        <v>120</v>
      </c>
      <c r="C71" s="10" t="s">
        <v>4</v>
      </c>
      <c r="D71" s="11" t="s">
        <v>6</v>
      </c>
      <c r="E71" s="11" t="str">
        <f>+IF(D71="SI","0,3",IF(D71="PARCIALMENTE","0,18",IF(D71="NO","0,06")))</f>
        <v>0,3</v>
      </c>
      <c r="F71" s="11" t="str">
        <f>+E71</f>
        <v>0,3</v>
      </c>
      <c r="G71" s="184">
        <f>+F71+F72</f>
        <v>1</v>
      </c>
      <c r="H71" s="21" t="s">
        <v>277</v>
      </c>
      <c r="I71" s="53"/>
      <c r="J71" s="54"/>
      <c r="K71" s="119"/>
      <c r="L71" s="65"/>
    </row>
    <row r="72" spans="1:12" ht="100.5" customHeight="1" thickBot="1" x14ac:dyDescent="0.25">
      <c r="A72" s="28" t="s">
        <v>118</v>
      </c>
      <c r="B72" s="17" t="s">
        <v>121</v>
      </c>
      <c r="C72" s="10" t="s">
        <v>17</v>
      </c>
      <c r="D72" s="11" t="s">
        <v>6</v>
      </c>
      <c r="E72" s="11" t="str">
        <f>+IF(D72="SI","0,35",IF(D72="PARCIALMENTE","0,21",IF(D72="NO","0,07")))</f>
        <v>0,35</v>
      </c>
      <c r="F72" s="184">
        <f>+E72+E73</f>
        <v>0.7</v>
      </c>
      <c r="G72" s="185"/>
      <c r="H72" s="112" t="s">
        <v>251</v>
      </c>
      <c r="I72" s="110"/>
      <c r="J72" s="108"/>
      <c r="K72" s="175"/>
      <c r="L72" s="147"/>
    </row>
    <row r="73" spans="1:12" ht="60.75" customHeight="1" thickBot="1" x14ac:dyDescent="0.25">
      <c r="A73" s="28" t="s">
        <v>119</v>
      </c>
      <c r="B73" s="17" t="s">
        <v>122</v>
      </c>
      <c r="C73" s="10" t="s">
        <v>17</v>
      </c>
      <c r="D73" s="11" t="s">
        <v>6</v>
      </c>
      <c r="E73" s="11" t="str">
        <f>+IF(D73="SI","0,35",IF(D73="PARCIALMENTE","0,21",IF(D73="NO","0,07")))</f>
        <v>0,35</v>
      </c>
      <c r="F73" s="184"/>
      <c r="G73" s="185"/>
      <c r="H73" s="111"/>
      <c r="I73" s="111"/>
      <c r="J73" s="109"/>
      <c r="K73" s="120"/>
      <c r="L73" s="149"/>
    </row>
    <row r="74" spans="1:12" ht="42" customHeight="1" thickBot="1" x14ac:dyDescent="0.25">
      <c r="A74" s="182" t="s">
        <v>123</v>
      </c>
      <c r="B74" s="183"/>
      <c r="C74" s="58" t="s">
        <v>83</v>
      </c>
      <c r="D74" s="58" t="s">
        <v>5</v>
      </c>
      <c r="E74" s="58" t="s">
        <v>84</v>
      </c>
      <c r="F74" s="58" t="s">
        <v>24</v>
      </c>
      <c r="G74" s="59" t="s">
        <v>18</v>
      </c>
      <c r="H74" s="66"/>
      <c r="I74" s="165"/>
      <c r="J74" s="166"/>
      <c r="K74" s="166"/>
      <c r="L74" s="167"/>
    </row>
    <row r="75" spans="1:12" ht="81" customHeight="1" thickBot="1" x14ac:dyDescent="0.25">
      <c r="A75" s="8">
        <v>22</v>
      </c>
      <c r="B75" s="9" t="s">
        <v>127</v>
      </c>
      <c r="C75" s="10" t="s">
        <v>4</v>
      </c>
      <c r="D75" s="19" t="s">
        <v>7</v>
      </c>
      <c r="E75" s="19" t="str">
        <f>+IF(D75="SI","0,3",IF(D75="PARCIALMENTE","0,18",IF(D75="NO","0,06")))</f>
        <v>0,18</v>
      </c>
      <c r="F75" s="19" t="str">
        <f>+E75</f>
        <v>0,18</v>
      </c>
      <c r="G75" s="188">
        <f>+F75+F76</f>
        <v>0.879</v>
      </c>
      <c r="H75" s="112" t="s">
        <v>290</v>
      </c>
      <c r="I75" s="171"/>
      <c r="J75" s="172"/>
      <c r="K75" s="119"/>
      <c r="L75" s="119"/>
    </row>
    <row r="76" spans="1:12" ht="56.25" customHeight="1" thickBot="1" x14ac:dyDescent="0.25">
      <c r="A76" s="101" t="s">
        <v>124</v>
      </c>
      <c r="B76" s="17" t="s">
        <v>128</v>
      </c>
      <c r="C76" s="99" t="s">
        <v>17</v>
      </c>
      <c r="D76" s="100" t="s">
        <v>6</v>
      </c>
      <c r="E76" s="35" t="str">
        <f>+IF(D76="SI","0,233",IF(D76="PARCIALMENTE","0,14",IF(D76="NO","0,04")))</f>
        <v>0,233</v>
      </c>
      <c r="F76" s="188">
        <f>+E76+E77+E78</f>
        <v>0.69900000000000007</v>
      </c>
      <c r="G76" s="189"/>
      <c r="H76" s="113"/>
      <c r="I76" s="163"/>
      <c r="J76" s="173"/>
      <c r="K76" s="175"/>
      <c r="L76" s="175"/>
    </row>
    <row r="77" spans="1:12" ht="45.75" customHeight="1" thickBot="1" x14ac:dyDescent="0.25">
      <c r="A77" s="16" t="s">
        <v>125</v>
      </c>
      <c r="B77" s="17" t="s">
        <v>129</v>
      </c>
      <c r="C77" s="99" t="s">
        <v>17</v>
      </c>
      <c r="D77" s="100" t="s">
        <v>6</v>
      </c>
      <c r="E77" s="35" t="str">
        <f t="shared" ref="E77:E78" si="3">+IF(D77="SI","0,233",IF(D77="PARCIALMENTE","0,14",IF(D77="NO","0,04")))</f>
        <v>0,233</v>
      </c>
      <c r="F77" s="188"/>
      <c r="G77" s="189"/>
      <c r="H77" s="113"/>
      <c r="I77" s="163"/>
      <c r="J77" s="173"/>
      <c r="K77" s="175"/>
      <c r="L77" s="175"/>
    </row>
    <row r="78" spans="1:12" ht="60.95" customHeight="1" thickBot="1" x14ac:dyDescent="0.25">
      <c r="A78" s="16" t="s">
        <v>126</v>
      </c>
      <c r="B78" s="17" t="s">
        <v>130</v>
      </c>
      <c r="C78" s="99" t="s">
        <v>17</v>
      </c>
      <c r="D78" s="100" t="s">
        <v>6</v>
      </c>
      <c r="E78" s="35" t="str">
        <f t="shared" si="3"/>
        <v>0,233</v>
      </c>
      <c r="F78" s="188"/>
      <c r="G78" s="189"/>
      <c r="H78" s="114"/>
      <c r="I78" s="164"/>
      <c r="J78" s="174"/>
      <c r="K78" s="120"/>
      <c r="L78" s="120"/>
    </row>
    <row r="79" spans="1:12" ht="70.5" customHeight="1" thickBot="1" x14ac:dyDescent="0.25">
      <c r="A79" s="44">
        <v>23</v>
      </c>
      <c r="B79" s="9" t="s">
        <v>136</v>
      </c>
      <c r="C79" s="10" t="s">
        <v>4</v>
      </c>
      <c r="D79" s="11" t="s">
        <v>6</v>
      </c>
      <c r="E79" s="11" t="str">
        <f>+IF(D79="SI","0,3",IF(D79="PARCIALMENTE","0,18",IF(D79="NO","0,06")))</f>
        <v>0,3</v>
      </c>
      <c r="F79" s="11" t="str">
        <f>+E79</f>
        <v>0,3</v>
      </c>
      <c r="G79" s="184">
        <f>+F79+F80</f>
        <v>1</v>
      </c>
      <c r="H79" s="155" t="s">
        <v>297</v>
      </c>
      <c r="I79" s="110"/>
      <c r="J79" s="108"/>
      <c r="K79" s="119"/>
      <c r="L79" s="229"/>
    </row>
    <row r="80" spans="1:12" ht="51" customHeight="1" thickBot="1" x14ac:dyDescent="0.25">
      <c r="A80" s="28" t="s">
        <v>131</v>
      </c>
      <c r="B80" s="17" t="s">
        <v>137</v>
      </c>
      <c r="C80" s="10" t="s">
        <v>17</v>
      </c>
      <c r="D80" s="11" t="s">
        <v>6</v>
      </c>
      <c r="E80" s="11" t="str">
        <f>+IF(D80="si","0,14",IF(D80="parcialmente","0,084",IF(D80="no","0,028")))</f>
        <v>0,14</v>
      </c>
      <c r="F80" s="184">
        <f>+E80+E81+E82+E83+E84</f>
        <v>0.70000000000000007</v>
      </c>
      <c r="G80" s="185"/>
      <c r="H80" s="227"/>
      <c r="I80" s="116"/>
      <c r="J80" s="115"/>
      <c r="K80" s="175"/>
      <c r="L80" s="230"/>
    </row>
    <row r="81" spans="1:13" ht="48" customHeight="1" thickBot="1" x14ac:dyDescent="0.25">
      <c r="A81" s="28" t="s">
        <v>132</v>
      </c>
      <c r="B81" s="17" t="s">
        <v>138</v>
      </c>
      <c r="C81" s="10" t="s">
        <v>17</v>
      </c>
      <c r="D81" s="11" t="s">
        <v>6</v>
      </c>
      <c r="E81" s="11" t="str">
        <f t="shared" ref="E81:E84" si="4">+IF(D81="si","0,14",IF(D81="parcialmente","0,084",IF(D81="no","0,028")))</f>
        <v>0,14</v>
      </c>
      <c r="F81" s="184"/>
      <c r="G81" s="185"/>
      <c r="H81" s="228"/>
      <c r="I81" s="111"/>
      <c r="J81" s="109"/>
      <c r="K81" s="175"/>
      <c r="L81" s="143"/>
    </row>
    <row r="82" spans="1:13" ht="72" customHeight="1" thickBot="1" x14ac:dyDescent="0.25">
      <c r="A82" s="28" t="s">
        <v>133</v>
      </c>
      <c r="B82" s="17" t="s">
        <v>139</v>
      </c>
      <c r="C82" s="10" t="s">
        <v>17</v>
      </c>
      <c r="D82" s="11" t="s">
        <v>6</v>
      </c>
      <c r="E82" s="11" t="str">
        <f t="shared" si="4"/>
        <v>0,14</v>
      </c>
      <c r="F82" s="184"/>
      <c r="G82" s="185"/>
      <c r="H82" s="150" t="s">
        <v>278</v>
      </c>
      <c r="I82" s="110"/>
      <c r="J82" s="108"/>
      <c r="K82" s="119"/>
      <c r="L82" s="119"/>
    </row>
    <row r="83" spans="1:13" ht="55.5" customHeight="1" thickBot="1" x14ac:dyDescent="0.25">
      <c r="A83" s="28" t="s">
        <v>134</v>
      </c>
      <c r="B83" s="17" t="s">
        <v>140</v>
      </c>
      <c r="C83" s="10" t="s">
        <v>17</v>
      </c>
      <c r="D83" s="11" t="s">
        <v>6</v>
      </c>
      <c r="E83" s="11" t="str">
        <f t="shared" si="4"/>
        <v>0,14</v>
      </c>
      <c r="F83" s="184"/>
      <c r="G83" s="185"/>
      <c r="H83" s="226"/>
      <c r="I83" s="164"/>
      <c r="J83" s="174"/>
      <c r="K83" s="143"/>
      <c r="L83" s="143"/>
    </row>
    <row r="84" spans="1:13" ht="71.25" customHeight="1" thickBot="1" x14ac:dyDescent="0.25">
      <c r="A84" s="16" t="s">
        <v>135</v>
      </c>
      <c r="B84" s="17" t="s">
        <v>141</v>
      </c>
      <c r="C84" s="10" t="s">
        <v>17</v>
      </c>
      <c r="D84" s="11" t="s">
        <v>6</v>
      </c>
      <c r="E84" s="11" t="str">
        <f t="shared" si="4"/>
        <v>0,14</v>
      </c>
      <c r="F84" s="184"/>
      <c r="G84" s="185"/>
      <c r="H84" s="36" t="s">
        <v>238</v>
      </c>
      <c r="I84" s="32"/>
      <c r="J84" s="14"/>
      <c r="K84" s="67"/>
      <c r="L84" s="41"/>
    </row>
    <row r="85" spans="1:13" ht="44.25" customHeight="1" thickBot="1" x14ac:dyDescent="0.25">
      <c r="A85" s="182" t="s">
        <v>142</v>
      </c>
      <c r="B85" s="183"/>
      <c r="C85" s="58" t="s">
        <v>83</v>
      </c>
      <c r="D85" s="58" t="s">
        <v>5</v>
      </c>
      <c r="E85" s="58" t="s">
        <v>84</v>
      </c>
      <c r="F85" s="58" t="s">
        <v>24</v>
      </c>
      <c r="G85" s="59" t="s">
        <v>18</v>
      </c>
      <c r="H85" s="60"/>
      <c r="I85" s="165"/>
      <c r="J85" s="166"/>
      <c r="K85" s="166"/>
      <c r="L85" s="167"/>
    </row>
    <row r="86" spans="1:13" ht="104.25" customHeight="1" thickBot="1" x14ac:dyDescent="0.25">
      <c r="A86" s="8">
        <v>24</v>
      </c>
      <c r="B86" s="61" t="s">
        <v>147</v>
      </c>
      <c r="C86" s="10" t="s">
        <v>4</v>
      </c>
      <c r="D86" s="11" t="s">
        <v>6</v>
      </c>
      <c r="E86" s="11" t="str">
        <f>+IF(D86="SI","0,3",IF(D86="PARCIALMENTE","0,18",IF(D86="NO","0,06")))</f>
        <v>0,3</v>
      </c>
      <c r="F86" s="11" t="str">
        <f>+E86</f>
        <v>0,3</v>
      </c>
      <c r="G86" s="184">
        <f>+F86+F87</f>
        <v>1</v>
      </c>
      <c r="H86" s="39" t="s">
        <v>307</v>
      </c>
      <c r="I86" s="32"/>
      <c r="J86" s="43"/>
      <c r="K86" s="15"/>
      <c r="L86" s="34"/>
    </row>
    <row r="87" spans="1:13" ht="63.75" customHeight="1" thickBot="1" x14ac:dyDescent="0.25">
      <c r="A87" s="28" t="s">
        <v>143</v>
      </c>
      <c r="B87" s="62" t="s">
        <v>148</v>
      </c>
      <c r="C87" s="10" t="s">
        <v>17</v>
      </c>
      <c r="D87" s="11" t="s">
        <v>6</v>
      </c>
      <c r="E87" s="29" t="str">
        <f>+IF(D87="si","0,175",IF(D87="parcialmente","0,105",IF(D87="no","0,035")))</f>
        <v>0,175</v>
      </c>
      <c r="F87" s="184">
        <f>+E87+E88+E89+E90</f>
        <v>0.7</v>
      </c>
      <c r="G87" s="185"/>
      <c r="H87" s="39" t="s">
        <v>279</v>
      </c>
      <c r="I87" s="32"/>
      <c r="J87" s="43"/>
      <c r="K87" s="15"/>
      <c r="L87" s="34"/>
    </row>
    <row r="88" spans="1:13" ht="69" customHeight="1" thickBot="1" x14ac:dyDescent="0.25">
      <c r="A88" s="28" t="s">
        <v>144</v>
      </c>
      <c r="B88" s="62" t="s">
        <v>149</v>
      </c>
      <c r="C88" s="10" t="s">
        <v>17</v>
      </c>
      <c r="D88" s="11" t="s">
        <v>6</v>
      </c>
      <c r="E88" s="29" t="str">
        <f t="shared" ref="E88:E90" si="5">+IF(D88="si","0,175",IF(D88="parcialmente","0,105",IF(D88="no","0,035")))</f>
        <v>0,175</v>
      </c>
      <c r="F88" s="184"/>
      <c r="G88" s="185"/>
      <c r="H88" s="21" t="s">
        <v>259</v>
      </c>
      <c r="I88" s="32"/>
      <c r="J88" s="43"/>
      <c r="K88" s="15"/>
      <c r="L88" s="34"/>
    </row>
    <row r="89" spans="1:13" ht="60" customHeight="1" thickBot="1" x14ac:dyDescent="0.25">
      <c r="A89" s="28" t="s">
        <v>145</v>
      </c>
      <c r="B89" s="17" t="s">
        <v>150</v>
      </c>
      <c r="C89" s="10" t="s">
        <v>17</v>
      </c>
      <c r="D89" s="11" t="s">
        <v>6</v>
      </c>
      <c r="E89" s="29" t="str">
        <f t="shared" si="5"/>
        <v>0,175</v>
      </c>
      <c r="F89" s="184"/>
      <c r="G89" s="185"/>
      <c r="H89" s="21" t="s">
        <v>280</v>
      </c>
      <c r="I89" s="32"/>
      <c r="J89" s="14"/>
      <c r="K89" s="15"/>
      <c r="L89" s="34"/>
    </row>
    <row r="90" spans="1:13" ht="114.75" customHeight="1" thickBot="1" x14ac:dyDescent="0.25">
      <c r="A90" s="28" t="s">
        <v>146</v>
      </c>
      <c r="B90" s="62" t="s">
        <v>151</v>
      </c>
      <c r="C90" s="10" t="s">
        <v>17</v>
      </c>
      <c r="D90" s="11" t="s">
        <v>6</v>
      </c>
      <c r="E90" s="29" t="str">
        <f t="shared" si="5"/>
        <v>0,175</v>
      </c>
      <c r="F90" s="184"/>
      <c r="G90" s="185"/>
      <c r="H90" s="248" t="s">
        <v>281</v>
      </c>
      <c r="I90" s="32"/>
      <c r="J90" s="14"/>
      <c r="K90" s="15"/>
      <c r="L90" s="34"/>
    </row>
    <row r="91" spans="1:13" ht="72.75" customHeight="1" thickBot="1" x14ac:dyDescent="0.25">
      <c r="A91" s="44">
        <v>25</v>
      </c>
      <c r="B91" s="9" t="s">
        <v>153</v>
      </c>
      <c r="C91" s="18" t="s">
        <v>4</v>
      </c>
      <c r="D91" s="19" t="s">
        <v>6</v>
      </c>
      <c r="E91" s="19" t="str">
        <f>+IF(D91="SI","0,3",IF(D91="PARCIALMENTE","0,18",IF(D91="NO","0,06")))</f>
        <v>0,3</v>
      </c>
      <c r="F91" s="19" t="str">
        <f>+E91</f>
        <v>0,3</v>
      </c>
      <c r="G91" s="188">
        <f>+F91+F92</f>
        <v>1</v>
      </c>
      <c r="H91" s="21" t="s">
        <v>282</v>
      </c>
      <c r="I91" s="32"/>
      <c r="J91" s="43"/>
      <c r="K91" s="15"/>
      <c r="L91" s="34"/>
    </row>
    <row r="92" spans="1:13" ht="63.75" customHeight="1" thickBot="1" x14ac:dyDescent="0.25">
      <c r="A92" s="16" t="s">
        <v>152</v>
      </c>
      <c r="B92" s="17" t="s">
        <v>154</v>
      </c>
      <c r="C92" s="18" t="s">
        <v>17</v>
      </c>
      <c r="D92" s="19" t="s">
        <v>6</v>
      </c>
      <c r="E92" s="19" t="str">
        <f>+IF(D92="SI","0,7",IF(D92="PARCIALMENTE","0,42",IF(D92="NO","0,14")))</f>
        <v>0,7</v>
      </c>
      <c r="F92" s="68" t="str">
        <f>+E92</f>
        <v>0,7</v>
      </c>
      <c r="G92" s="189"/>
      <c r="H92" s="21" t="s">
        <v>243</v>
      </c>
      <c r="I92" s="32"/>
      <c r="J92" s="43"/>
      <c r="K92" s="15"/>
      <c r="L92" s="34"/>
    </row>
    <row r="93" spans="1:13" ht="63" customHeight="1" thickBot="1" x14ac:dyDescent="0.25">
      <c r="A93" s="94">
        <v>26</v>
      </c>
      <c r="B93" s="9" t="s">
        <v>157</v>
      </c>
      <c r="C93" s="95" t="s">
        <v>4</v>
      </c>
      <c r="D93" s="93" t="s">
        <v>7</v>
      </c>
      <c r="E93" s="93" t="str">
        <f>+IF(D93="SI","0,3",IF(D93="PARCIALMENTE","0,18",IF(D93="NO","0,06")))</f>
        <v>0,18</v>
      </c>
      <c r="F93" s="11" t="str">
        <f>+E93</f>
        <v>0,18</v>
      </c>
      <c r="G93" s="184">
        <f>+F93+F94</f>
        <v>0.87999999999999989</v>
      </c>
      <c r="H93" s="112" t="s">
        <v>308</v>
      </c>
      <c r="I93" s="110"/>
      <c r="J93" s="108"/>
      <c r="K93" s="117"/>
      <c r="L93" s="133"/>
    </row>
    <row r="94" spans="1:13" ht="52.5" customHeight="1" thickBot="1" x14ac:dyDescent="0.25">
      <c r="A94" s="16" t="s">
        <v>155</v>
      </c>
      <c r="B94" s="17" t="s">
        <v>158</v>
      </c>
      <c r="C94" s="95" t="s">
        <v>17</v>
      </c>
      <c r="D94" s="93" t="s">
        <v>6</v>
      </c>
      <c r="E94" s="93" t="str">
        <f>+IF(D94="SI","0,35",IF(D94="PARCIALMENTE","0,21",IF(D94="NO","0,07")))</f>
        <v>0,35</v>
      </c>
      <c r="F94" s="184">
        <f>+E94+E95</f>
        <v>0.7</v>
      </c>
      <c r="G94" s="185"/>
      <c r="H94" s="144"/>
      <c r="I94" s="116"/>
      <c r="J94" s="115"/>
      <c r="K94" s="123"/>
      <c r="L94" s="134"/>
      <c r="M94" s="69"/>
    </row>
    <row r="95" spans="1:13" ht="56.25" customHeight="1" thickBot="1" x14ac:dyDescent="0.25">
      <c r="A95" s="28" t="s">
        <v>156</v>
      </c>
      <c r="B95" s="17" t="s">
        <v>159</v>
      </c>
      <c r="C95" s="10" t="s">
        <v>17</v>
      </c>
      <c r="D95" s="11" t="s">
        <v>6</v>
      </c>
      <c r="E95" s="11" t="str">
        <f>+IF(D95="SI","0,35",IF(D95="PARCIALMENTE","0,21",IF(D95="NO","0,07")))</f>
        <v>0,35</v>
      </c>
      <c r="F95" s="184"/>
      <c r="G95" s="185"/>
      <c r="H95" s="145"/>
      <c r="I95" s="111"/>
      <c r="J95" s="109"/>
      <c r="K95" s="118"/>
      <c r="L95" s="135"/>
    </row>
    <row r="96" spans="1:13" ht="67.5" customHeight="1" thickBot="1" x14ac:dyDescent="0.25">
      <c r="A96" s="8">
        <v>27</v>
      </c>
      <c r="B96" s="61" t="s">
        <v>165</v>
      </c>
      <c r="C96" s="10" t="s">
        <v>4</v>
      </c>
      <c r="D96" s="11" t="s">
        <v>6</v>
      </c>
      <c r="E96" s="11" t="str">
        <f>+IF(D96="SI","0,3",IF(D96="PARCIALMENTE","0,18",IF(D96="NO","0,06")))</f>
        <v>0,3</v>
      </c>
      <c r="F96" s="11" t="str">
        <f>+E96</f>
        <v>0,3</v>
      </c>
      <c r="G96" s="184">
        <f>+F96+F97</f>
        <v>1</v>
      </c>
      <c r="H96" s="21" t="s">
        <v>309</v>
      </c>
      <c r="I96" s="32"/>
      <c r="J96" s="43"/>
      <c r="K96" s="15"/>
      <c r="L96" s="34"/>
    </row>
    <row r="97" spans="1:13" ht="77.25" customHeight="1" thickBot="1" x14ac:dyDescent="0.25">
      <c r="A97" s="28" t="s">
        <v>160</v>
      </c>
      <c r="B97" s="62" t="s">
        <v>166</v>
      </c>
      <c r="C97" s="10" t="s">
        <v>17</v>
      </c>
      <c r="D97" s="11" t="s">
        <v>6</v>
      </c>
      <c r="E97" s="11" t="str">
        <f>+IF(D97="si","0,14",IF(D97="parcialmente","0,084",IF(D97="no","0,028")))</f>
        <v>0,14</v>
      </c>
      <c r="F97" s="184">
        <f>+E97+E98+E99+E100+E101</f>
        <v>0.70000000000000007</v>
      </c>
      <c r="G97" s="185"/>
      <c r="H97" s="112" t="s">
        <v>310</v>
      </c>
      <c r="I97" s="110"/>
      <c r="J97" s="108"/>
      <c r="K97" s="15"/>
      <c r="L97" s="147"/>
    </row>
    <row r="98" spans="1:13" ht="75.75" customHeight="1" thickBot="1" x14ac:dyDescent="0.25">
      <c r="A98" s="28" t="s">
        <v>161</v>
      </c>
      <c r="B98" s="62" t="s">
        <v>167</v>
      </c>
      <c r="C98" s="10" t="s">
        <v>17</v>
      </c>
      <c r="D98" s="19" t="s">
        <v>6</v>
      </c>
      <c r="E98" s="11" t="str">
        <f t="shared" ref="E98:E101" si="6">+IF(D98="si","0,14",IF(D98="parcialmente","0,084",IF(D98="no","0,028")))</f>
        <v>0,14</v>
      </c>
      <c r="F98" s="184"/>
      <c r="G98" s="185"/>
      <c r="H98" s="113"/>
      <c r="I98" s="116"/>
      <c r="J98" s="115"/>
      <c r="K98" s="117"/>
      <c r="L98" s="148"/>
    </row>
    <row r="99" spans="1:13" ht="42.75" customHeight="1" thickBot="1" x14ac:dyDescent="0.25">
      <c r="A99" s="28" t="s">
        <v>162</v>
      </c>
      <c r="B99" s="62" t="s">
        <v>168</v>
      </c>
      <c r="C99" s="10" t="s">
        <v>17</v>
      </c>
      <c r="D99" s="19" t="s">
        <v>6</v>
      </c>
      <c r="E99" s="11" t="str">
        <f t="shared" si="6"/>
        <v>0,14</v>
      </c>
      <c r="F99" s="184"/>
      <c r="G99" s="185"/>
      <c r="H99" s="113"/>
      <c r="I99" s="116"/>
      <c r="J99" s="115"/>
      <c r="K99" s="123"/>
      <c r="L99" s="148"/>
    </row>
    <row r="100" spans="1:13" ht="57" customHeight="1" thickBot="1" x14ac:dyDescent="0.25">
      <c r="A100" s="28" t="s">
        <v>163</v>
      </c>
      <c r="B100" s="62" t="s">
        <v>169</v>
      </c>
      <c r="C100" s="10" t="s">
        <v>17</v>
      </c>
      <c r="D100" s="19" t="s">
        <v>6</v>
      </c>
      <c r="E100" s="11" t="str">
        <f t="shared" si="6"/>
        <v>0,14</v>
      </c>
      <c r="F100" s="184"/>
      <c r="G100" s="185"/>
      <c r="H100" s="113"/>
      <c r="I100" s="116"/>
      <c r="J100" s="115"/>
      <c r="K100" s="123"/>
      <c r="L100" s="148"/>
    </row>
    <row r="101" spans="1:13" ht="59.25" customHeight="1" thickBot="1" x14ac:dyDescent="0.25">
      <c r="A101" s="28" t="s">
        <v>164</v>
      </c>
      <c r="B101" s="62" t="s">
        <v>170</v>
      </c>
      <c r="C101" s="10" t="s">
        <v>17</v>
      </c>
      <c r="D101" s="19" t="s">
        <v>6</v>
      </c>
      <c r="E101" s="11" t="str">
        <f t="shared" si="6"/>
        <v>0,14</v>
      </c>
      <c r="F101" s="184"/>
      <c r="G101" s="185"/>
      <c r="H101" s="114"/>
      <c r="I101" s="111"/>
      <c r="J101" s="109"/>
      <c r="K101" s="118"/>
      <c r="L101" s="149"/>
    </row>
    <row r="102" spans="1:13" ht="35.1" customHeight="1" thickBot="1" x14ac:dyDescent="0.25">
      <c r="A102" s="240" t="s">
        <v>171</v>
      </c>
      <c r="B102" s="197"/>
      <c r="C102" s="58" t="s">
        <v>83</v>
      </c>
      <c r="D102" s="58" t="s">
        <v>5</v>
      </c>
      <c r="E102" s="58" t="s">
        <v>84</v>
      </c>
      <c r="F102" s="58" t="s">
        <v>24</v>
      </c>
      <c r="G102" s="59" t="s">
        <v>18</v>
      </c>
      <c r="H102" s="60"/>
      <c r="I102" s="165"/>
      <c r="J102" s="166"/>
      <c r="K102" s="166"/>
      <c r="L102" s="167"/>
    </row>
    <row r="103" spans="1:13" ht="101.25" customHeight="1" thickBot="1" x14ac:dyDescent="0.25">
      <c r="A103" s="8">
        <v>28</v>
      </c>
      <c r="B103" s="61" t="s">
        <v>174</v>
      </c>
      <c r="C103" s="10" t="s">
        <v>4</v>
      </c>
      <c r="D103" s="11" t="s">
        <v>6</v>
      </c>
      <c r="E103" s="11" t="str">
        <f>+IF(D103="SI","0,3",IF(D103="PARCIALMENTE","0,18",IF(D103="NO","0,06")))</f>
        <v>0,3</v>
      </c>
      <c r="F103" s="11" t="str">
        <f>+E103</f>
        <v>0,3</v>
      </c>
      <c r="G103" s="192">
        <f>+F103+F104</f>
        <v>1</v>
      </c>
      <c r="H103" s="21" t="s">
        <v>283</v>
      </c>
      <c r="I103" s="32"/>
      <c r="J103" s="43"/>
      <c r="K103" s="15"/>
      <c r="L103" s="34"/>
    </row>
    <row r="104" spans="1:13" s="25" customFormat="1" ht="89.25" customHeight="1" thickBot="1" x14ac:dyDescent="0.25">
      <c r="A104" s="16" t="s">
        <v>172</v>
      </c>
      <c r="B104" s="17" t="s">
        <v>175</v>
      </c>
      <c r="C104" s="18" t="s">
        <v>17</v>
      </c>
      <c r="D104" s="19" t="s">
        <v>6</v>
      </c>
      <c r="E104" s="19" t="str">
        <f>+IF(D104="SI","0,35",IF(D104="PARCIALMENTE","0,21",IF(D104="NO","0,07")))</f>
        <v>0,35</v>
      </c>
      <c r="F104" s="192">
        <f>+E104+E105</f>
        <v>0.7</v>
      </c>
      <c r="G104" s="193"/>
      <c r="H104" s="21" t="s">
        <v>246</v>
      </c>
      <c r="I104" s="32"/>
      <c r="J104" s="39"/>
      <c r="K104" s="40"/>
      <c r="L104" s="41"/>
    </row>
    <row r="105" spans="1:13" ht="71.25" customHeight="1" thickBot="1" x14ac:dyDescent="0.25">
      <c r="A105" s="28" t="s">
        <v>173</v>
      </c>
      <c r="B105" s="62" t="s">
        <v>176</v>
      </c>
      <c r="C105" s="10" t="s">
        <v>17</v>
      </c>
      <c r="D105" s="11" t="s">
        <v>6</v>
      </c>
      <c r="E105" s="11" t="str">
        <f>+IF(D105="SI","0,35",IF(D105="PARCIALMENTE","0,21",IF(D105="NO","0,07")))</f>
        <v>0,35</v>
      </c>
      <c r="F105" s="194"/>
      <c r="G105" s="194"/>
      <c r="H105" s="21" t="s">
        <v>252</v>
      </c>
      <c r="I105" s="32"/>
      <c r="J105" s="14"/>
      <c r="K105" s="15"/>
      <c r="L105" s="34"/>
    </row>
    <row r="106" spans="1:13" ht="45.75" customHeight="1" thickBot="1" x14ac:dyDescent="0.25">
      <c r="A106" s="238" t="s">
        <v>177</v>
      </c>
      <c r="B106" s="239"/>
      <c r="C106" s="58" t="s">
        <v>83</v>
      </c>
      <c r="D106" s="58" t="s">
        <v>5</v>
      </c>
      <c r="E106" s="58" t="s">
        <v>84</v>
      </c>
      <c r="F106" s="58" t="s">
        <v>24</v>
      </c>
      <c r="G106" s="59" t="s">
        <v>18</v>
      </c>
      <c r="H106" s="70"/>
      <c r="I106" s="165"/>
      <c r="J106" s="166"/>
      <c r="K106" s="166"/>
      <c r="L106" s="167"/>
    </row>
    <row r="107" spans="1:13" s="25" customFormat="1" ht="204.75" customHeight="1" thickBot="1" x14ac:dyDescent="0.25">
      <c r="A107" s="94">
        <v>29</v>
      </c>
      <c r="B107" s="9" t="s">
        <v>179</v>
      </c>
      <c r="C107" s="95" t="s">
        <v>4</v>
      </c>
      <c r="D107" s="93" t="s">
        <v>7</v>
      </c>
      <c r="E107" s="93" t="str">
        <f>+IF(D107="SI","0,3",IF(D107="PARCIALMENTE","0,18",IF(D107="NO","0,06")))</f>
        <v>0,18</v>
      </c>
      <c r="F107" s="93" t="str">
        <f>+E107</f>
        <v>0,18</v>
      </c>
      <c r="G107" s="195">
        <f>+F107+F108</f>
        <v>0.87999999999999989</v>
      </c>
      <c r="H107" s="98" t="s">
        <v>298</v>
      </c>
      <c r="I107" s="168" t="s">
        <v>233</v>
      </c>
      <c r="J107" s="108"/>
      <c r="K107" s="117"/>
      <c r="L107" s="133"/>
      <c r="M107" s="71"/>
    </row>
    <row r="108" spans="1:13" s="25" customFormat="1" ht="51.75" customHeight="1" thickBot="1" x14ac:dyDescent="0.25">
      <c r="A108" s="16" t="s">
        <v>178</v>
      </c>
      <c r="B108" s="17" t="s">
        <v>180</v>
      </c>
      <c r="C108" s="18" t="s">
        <v>17</v>
      </c>
      <c r="D108" s="19" t="s">
        <v>6</v>
      </c>
      <c r="E108" s="19" t="str">
        <f>+IF(D108="SI","0,7",IF(D108="PARCIALMENTE","0,42",IF(D108="NO","0,14")))</f>
        <v>0,7</v>
      </c>
      <c r="F108" s="68" t="str">
        <f>+E108</f>
        <v>0,7</v>
      </c>
      <c r="G108" s="196"/>
      <c r="H108" s="72" t="s">
        <v>260</v>
      </c>
      <c r="I108" s="169"/>
      <c r="J108" s="115"/>
      <c r="K108" s="123"/>
      <c r="L108" s="134"/>
    </row>
    <row r="109" spans="1:13" ht="72.75" customHeight="1" thickBot="1" x14ac:dyDescent="0.25">
      <c r="A109" s="250">
        <v>30</v>
      </c>
      <c r="B109" s="61" t="s">
        <v>182</v>
      </c>
      <c r="C109" s="10" t="s">
        <v>4</v>
      </c>
      <c r="D109" s="11" t="s">
        <v>7</v>
      </c>
      <c r="E109" s="11" t="str">
        <f>+IF(D109="SI","0,3",IF(D109="PARCIALMENTE","0,18",IF(D109="NO","0,06")))</f>
        <v>0,18</v>
      </c>
      <c r="F109" s="11" t="str">
        <f>+E109</f>
        <v>0,18</v>
      </c>
      <c r="G109" s="195">
        <f>+F109+F110</f>
        <v>0.74</v>
      </c>
      <c r="H109" s="105" t="s">
        <v>299</v>
      </c>
      <c r="I109" s="169"/>
      <c r="J109" s="115"/>
      <c r="K109" s="123"/>
      <c r="L109" s="134"/>
    </row>
    <row r="110" spans="1:13" s="25" customFormat="1" ht="57.75" customHeight="1" thickBot="1" x14ac:dyDescent="0.25">
      <c r="A110" s="16" t="s">
        <v>181</v>
      </c>
      <c r="B110" s="17" t="s">
        <v>183</v>
      </c>
      <c r="C110" s="95" t="s">
        <v>17</v>
      </c>
      <c r="D110" s="97" t="s">
        <v>7</v>
      </c>
      <c r="E110" s="20" t="str">
        <f>+IF(D110="si","0,175",IF(D110="parcialmente","0,105",IF(D110="no","0,035")))</f>
        <v>0,105</v>
      </c>
      <c r="F110" s="184">
        <f>+E110+E111+E112+E113</f>
        <v>0.55999999999999994</v>
      </c>
      <c r="G110" s="196"/>
      <c r="H110" s="102" t="s">
        <v>247</v>
      </c>
      <c r="I110" s="169"/>
      <c r="J110" s="115"/>
      <c r="K110" s="123"/>
      <c r="L110" s="134"/>
    </row>
    <row r="111" spans="1:13" s="25" customFormat="1" ht="33" customHeight="1" thickBot="1" x14ac:dyDescent="0.25">
      <c r="A111" s="16" t="s">
        <v>184</v>
      </c>
      <c r="B111" s="17" t="s">
        <v>187</v>
      </c>
      <c r="C111" s="18" t="s">
        <v>17</v>
      </c>
      <c r="D111" s="19" t="s">
        <v>6</v>
      </c>
      <c r="E111" s="20" t="str">
        <f t="shared" ref="E111:E113" si="7">+IF(D111="si","0,175",IF(D111="parcialmente","0,105",IF(D111="no","0,035")))</f>
        <v>0,175</v>
      </c>
      <c r="F111" s="184"/>
      <c r="G111" s="196"/>
      <c r="H111" s="72" t="s">
        <v>235</v>
      </c>
      <c r="I111" s="169"/>
      <c r="J111" s="115"/>
      <c r="K111" s="123"/>
      <c r="L111" s="134"/>
    </row>
    <row r="112" spans="1:13" s="25" customFormat="1" ht="48" customHeight="1" thickBot="1" x14ac:dyDescent="0.25">
      <c r="A112" s="16" t="s">
        <v>185</v>
      </c>
      <c r="B112" s="17" t="s">
        <v>188</v>
      </c>
      <c r="C112" s="18" t="s">
        <v>17</v>
      </c>
      <c r="D112" s="19" t="s">
        <v>7</v>
      </c>
      <c r="E112" s="20" t="str">
        <f t="shared" si="7"/>
        <v>0,105</v>
      </c>
      <c r="F112" s="184"/>
      <c r="G112" s="196"/>
      <c r="H112" s="249" t="s">
        <v>311</v>
      </c>
      <c r="I112" s="170"/>
      <c r="J112" s="109"/>
      <c r="K112" s="118"/>
      <c r="L112" s="135"/>
    </row>
    <row r="113" spans="1:12" s="25" customFormat="1" ht="69.75" customHeight="1" thickBot="1" x14ac:dyDescent="0.25">
      <c r="A113" s="16" t="s">
        <v>186</v>
      </c>
      <c r="B113" s="17" t="s">
        <v>189</v>
      </c>
      <c r="C113" s="18" t="s">
        <v>17</v>
      </c>
      <c r="D113" s="19" t="s">
        <v>6</v>
      </c>
      <c r="E113" s="20" t="str">
        <f t="shared" si="7"/>
        <v>0,175</v>
      </c>
      <c r="F113" s="184"/>
      <c r="G113" s="185"/>
      <c r="H113" s="73" t="s">
        <v>261</v>
      </c>
      <c r="I113" s="39"/>
      <c r="J113" s="39"/>
      <c r="K113" s="40"/>
      <c r="L113" s="41"/>
    </row>
    <row r="114" spans="1:12" s="25" customFormat="1" ht="74.25" customHeight="1" thickBot="1" x14ac:dyDescent="0.25">
      <c r="A114" s="44">
        <v>31</v>
      </c>
      <c r="B114" s="9" t="s">
        <v>191</v>
      </c>
      <c r="C114" s="18" t="s">
        <v>4</v>
      </c>
      <c r="D114" s="19" t="s">
        <v>7</v>
      </c>
      <c r="E114" s="19" t="str">
        <f>+IF(D114="SI","0,3",IF(D114="PARCIALMENTE","0,18",IF(D114="NO","0,06")))</f>
        <v>0,18</v>
      </c>
      <c r="F114" s="19" t="str">
        <f>+E114</f>
        <v>0,18</v>
      </c>
      <c r="G114" s="190">
        <f>+F114+F115</f>
        <v>0.87999999999999989</v>
      </c>
      <c r="H114" s="251" t="s">
        <v>284</v>
      </c>
      <c r="I114" s="32"/>
      <c r="J114" s="39"/>
      <c r="K114" s="40"/>
      <c r="L114" s="147"/>
    </row>
    <row r="115" spans="1:12" ht="73.5" customHeight="1" thickBot="1" x14ac:dyDescent="0.25">
      <c r="A115" s="28" t="s">
        <v>190</v>
      </c>
      <c r="B115" s="62" t="s">
        <v>192</v>
      </c>
      <c r="C115" s="10" t="s">
        <v>17</v>
      </c>
      <c r="D115" s="19" t="s">
        <v>6</v>
      </c>
      <c r="E115" s="11" t="str">
        <f>+IF(D115="SI","0,7",IF(D115="PARCIALMENTE","0,42",IF(D115="NO","0,14")))</f>
        <v>0,7</v>
      </c>
      <c r="F115" s="57" t="str">
        <f>+E115</f>
        <v>0,7</v>
      </c>
      <c r="G115" s="191"/>
      <c r="H115" s="252"/>
      <c r="I115" s="32"/>
      <c r="J115" s="14"/>
      <c r="K115" s="15"/>
      <c r="L115" s="149"/>
    </row>
    <row r="116" spans="1:12" s="25" customFormat="1" ht="166.5" customHeight="1" thickBot="1" x14ac:dyDescent="0.25">
      <c r="A116" s="44">
        <v>32</v>
      </c>
      <c r="B116" s="9" t="s">
        <v>195</v>
      </c>
      <c r="C116" s="18" t="s">
        <v>4</v>
      </c>
      <c r="D116" s="19" t="s">
        <v>6</v>
      </c>
      <c r="E116" s="19" t="str">
        <f>+IF(D116="SI","0,3",IF(D116="PARCIALMENTE","0,18",IF(D116="NO","0,06")))</f>
        <v>0,3</v>
      </c>
      <c r="F116" s="19" t="str">
        <f>+E116</f>
        <v>0,3</v>
      </c>
      <c r="G116" s="184">
        <f>+F116+F117</f>
        <v>1</v>
      </c>
      <c r="H116" s="74" t="s">
        <v>300</v>
      </c>
      <c r="I116" s="110"/>
      <c r="J116" s="108"/>
      <c r="K116" s="117"/>
      <c r="L116" s="133"/>
    </row>
    <row r="117" spans="1:12" ht="27" customHeight="1" thickBot="1" x14ac:dyDescent="0.25">
      <c r="A117" s="28" t="s">
        <v>193</v>
      </c>
      <c r="B117" s="62" t="s">
        <v>196</v>
      </c>
      <c r="C117" s="10" t="s">
        <v>17</v>
      </c>
      <c r="D117" s="19" t="s">
        <v>6</v>
      </c>
      <c r="E117" s="11" t="str">
        <f>+IF(D117="SI","0,35",IF(D117="PARCIALMENTE","0,21",IF(D117="NO","0,07")))</f>
        <v>0,35</v>
      </c>
      <c r="F117" s="184">
        <f>+E117+E118</f>
        <v>0.7</v>
      </c>
      <c r="G117" s="184"/>
      <c r="H117" s="92" t="s">
        <v>241</v>
      </c>
      <c r="I117" s="163"/>
      <c r="J117" s="173"/>
      <c r="K117" s="123"/>
      <c r="L117" s="134"/>
    </row>
    <row r="118" spans="1:12" ht="48" customHeight="1" thickBot="1" x14ac:dyDescent="0.25">
      <c r="A118" s="16" t="s">
        <v>194</v>
      </c>
      <c r="B118" s="17" t="s">
        <v>197</v>
      </c>
      <c r="C118" s="18" t="s">
        <v>17</v>
      </c>
      <c r="D118" s="19" t="s">
        <v>6</v>
      </c>
      <c r="E118" s="19" t="str">
        <f>+IF(D118="SI","0,35",IF(D118="PARCIALMENTE","0,21",IF(D118="NO","0,07")))</f>
        <v>0,35</v>
      </c>
      <c r="F118" s="184"/>
      <c r="G118" s="184"/>
      <c r="H118" s="75" t="s">
        <v>240</v>
      </c>
      <c r="I118" s="164"/>
      <c r="J118" s="174"/>
      <c r="K118" s="118"/>
      <c r="L118" s="135"/>
    </row>
    <row r="119" spans="1:12" ht="13.5" thickBot="1" x14ac:dyDescent="0.25">
      <c r="F119" s="10" t="s">
        <v>203</v>
      </c>
      <c r="G119" s="10">
        <f>+SUM(G4:G118)</f>
        <v>29.706999999999997</v>
      </c>
    </row>
    <row r="120" spans="1:12" x14ac:dyDescent="0.2">
      <c r="G120" s="76"/>
    </row>
    <row r="121" spans="1:12" x14ac:dyDescent="0.2">
      <c r="A121" s="237" t="s">
        <v>25</v>
      </c>
      <c r="B121" s="237"/>
      <c r="C121" s="237"/>
      <c r="D121" s="237"/>
      <c r="E121" s="77">
        <f>+G119</f>
        <v>29.706999999999997</v>
      </c>
      <c r="G121" s="76"/>
    </row>
    <row r="122" spans="1:12" x14ac:dyDescent="0.2">
      <c r="A122" s="237" t="s">
        <v>26</v>
      </c>
      <c r="B122" s="237"/>
      <c r="C122" s="237"/>
      <c r="D122" s="237"/>
      <c r="E122" s="78">
        <f>+E121/32</f>
        <v>0.92834374999999991</v>
      </c>
    </row>
    <row r="123" spans="1:12" x14ac:dyDescent="0.2">
      <c r="A123" s="237" t="s">
        <v>27</v>
      </c>
      <c r="B123" s="237"/>
      <c r="C123" s="237"/>
      <c r="D123" s="237"/>
      <c r="E123" s="79">
        <f>+E122*5</f>
        <v>4.6417187499999999</v>
      </c>
      <c r="G123" s="76"/>
    </row>
    <row r="125" spans="1:12" x14ac:dyDescent="0.2">
      <c r="B125" s="80" t="s">
        <v>198</v>
      </c>
      <c r="C125" s="81">
        <v>5</v>
      </c>
    </row>
    <row r="126" spans="1:12" x14ac:dyDescent="0.2">
      <c r="B126" s="82" t="s">
        <v>199</v>
      </c>
      <c r="C126" s="83">
        <v>32</v>
      </c>
    </row>
    <row r="127" spans="1:12" x14ac:dyDescent="0.2">
      <c r="B127" s="82" t="s">
        <v>200</v>
      </c>
      <c r="C127" s="84">
        <f>+E121</f>
        <v>29.706999999999997</v>
      </c>
    </row>
    <row r="128" spans="1:12" x14ac:dyDescent="0.2">
      <c r="B128" s="82" t="s">
        <v>201</v>
      </c>
      <c r="C128" s="84">
        <f>+E123</f>
        <v>4.6417187499999999</v>
      </c>
    </row>
    <row r="129" spans="2:12" x14ac:dyDescent="0.2">
      <c r="B129" s="85" t="s">
        <v>202</v>
      </c>
      <c r="C129" s="81" t="str">
        <f>IF(AND(C128&gt;=1,C128&lt;3),"DEFICIENTE",IF(AND(C128&gt;=3,C128&lt;4),"ADECUADO",IF(AND(C128&gt;=4,C128&lt;5),"EFICIENTE")))</f>
        <v>EFICIENTE</v>
      </c>
    </row>
    <row r="131" spans="2:12" ht="28.5" customHeight="1" x14ac:dyDescent="0.2">
      <c r="B131" s="86" t="s">
        <v>228</v>
      </c>
      <c r="C131" s="87"/>
      <c r="G131" s="241" t="s">
        <v>301</v>
      </c>
      <c r="H131" s="88"/>
    </row>
    <row r="132" spans="2:12" ht="30" customHeight="1" x14ac:dyDescent="0.2">
      <c r="B132" s="222" t="s">
        <v>229</v>
      </c>
      <c r="C132" s="89"/>
      <c r="G132" s="241"/>
      <c r="H132" s="224"/>
    </row>
    <row r="133" spans="2:12" ht="12" customHeight="1" thickBot="1" x14ac:dyDescent="0.25">
      <c r="B133" s="223"/>
      <c r="C133" s="90"/>
      <c r="G133" s="241"/>
      <c r="H133" s="225"/>
    </row>
    <row r="134" spans="2:12" ht="66.75" customHeight="1" x14ac:dyDescent="0.2">
      <c r="B134" s="86" t="s">
        <v>230</v>
      </c>
      <c r="G134" s="241"/>
      <c r="H134" s="91"/>
    </row>
    <row r="135" spans="2:12" ht="32.25" customHeight="1" x14ac:dyDescent="0.2">
      <c r="B135" s="222" t="s">
        <v>231</v>
      </c>
      <c r="G135" s="241"/>
      <c r="H135" s="234"/>
      <c r="L135" s="7" t="s">
        <v>242</v>
      </c>
    </row>
    <row r="136" spans="2:12" ht="31.5" customHeight="1" x14ac:dyDescent="0.2">
      <c r="B136" s="223"/>
      <c r="G136" s="241"/>
      <c r="H136" s="235"/>
    </row>
    <row r="137" spans="2:12" ht="44.25" customHeight="1" x14ac:dyDescent="0.25">
      <c r="G137" s="241"/>
      <c r="H137" s="104"/>
    </row>
  </sheetData>
  <autoFilter ref="A1:L119">
    <filterColumn colId="0" showButton="0"/>
  </autoFilter>
  <mergeCells count="226">
    <mergeCell ref="B135:B136"/>
    <mergeCell ref="H135:H136"/>
    <mergeCell ref="J67:J68"/>
    <mergeCell ref="I93:I95"/>
    <mergeCell ref="J93:J95"/>
    <mergeCell ref="A121:D121"/>
    <mergeCell ref="A122:D122"/>
    <mergeCell ref="A123:D123"/>
    <mergeCell ref="A74:B74"/>
    <mergeCell ref="A106:B106"/>
    <mergeCell ref="A85:B85"/>
    <mergeCell ref="G71:G73"/>
    <mergeCell ref="F72:F73"/>
    <mergeCell ref="A102:B102"/>
    <mergeCell ref="G93:G95"/>
    <mergeCell ref="F94:F95"/>
    <mergeCell ref="F97:F101"/>
    <mergeCell ref="I116:I118"/>
    <mergeCell ref="J116:J118"/>
    <mergeCell ref="H72:H73"/>
    <mergeCell ref="H97:H101"/>
    <mergeCell ref="I97:I101"/>
    <mergeCell ref="H114:H115"/>
    <mergeCell ref="G131:G137"/>
    <mergeCell ref="L64:L66"/>
    <mergeCell ref="I49:L49"/>
    <mergeCell ref="I47:I48"/>
    <mergeCell ref="K61:K63"/>
    <mergeCell ref="K64:K66"/>
    <mergeCell ref="B132:B133"/>
    <mergeCell ref="H132:H133"/>
    <mergeCell ref="J97:J101"/>
    <mergeCell ref="L97:L101"/>
    <mergeCell ref="H75:H78"/>
    <mergeCell ref="I82:I83"/>
    <mergeCell ref="J82:J83"/>
    <mergeCell ref="H82:H83"/>
    <mergeCell ref="H79:H81"/>
    <mergeCell ref="L82:L83"/>
    <mergeCell ref="I79:I81"/>
    <mergeCell ref="J79:J81"/>
    <mergeCell ref="L79:L81"/>
    <mergeCell ref="K79:K81"/>
    <mergeCell ref="I72:I73"/>
    <mergeCell ref="J64:J66"/>
    <mergeCell ref="I67:I68"/>
    <mergeCell ref="G47:G48"/>
    <mergeCell ref="G91:G92"/>
    <mergeCell ref="J6:J8"/>
    <mergeCell ref="K6:K8"/>
    <mergeCell ref="I9:I10"/>
    <mergeCell ref="K50:K51"/>
    <mergeCell ref="K1:K3"/>
    <mergeCell ref="L1:L3"/>
    <mergeCell ref="K9:K10"/>
    <mergeCell ref="L9:L10"/>
    <mergeCell ref="K12:K15"/>
    <mergeCell ref="L12:L15"/>
    <mergeCell ref="L6:L8"/>
    <mergeCell ref="L16:L17"/>
    <mergeCell ref="L19:L20"/>
    <mergeCell ref="K22:K23"/>
    <mergeCell ref="L25:L26"/>
    <mergeCell ref="L4:L5"/>
    <mergeCell ref="H1:H3"/>
    <mergeCell ref="I19:I20"/>
    <mergeCell ref="J19:J20"/>
    <mergeCell ref="I28:I30"/>
    <mergeCell ref="J28:J30"/>
    <mergeCell ref="I54:L54"/>
    <mergeCell ref="I55:I57"/>
    <mergeCell ref="J55:J57"/>
    <mergeCell ref="K55:K57"/>
    <mergeCell ref="L55:L57"/>
    <mergeCell ref="J16:J17"/>
    <mergeCell ref="K25:K26"/>
    <mergeCell ref="I12:I15"/>
    <mergeCell ref="I16:I17"/>
    <mergeCell ref="I31:I32"/>
    <mergeCell ref="I36:I37"/>
    <mergeCell ref="I1:I3"/>
    <mergeCell ref="L28:L30"/>
    <mergeCell ref="I25:I26"/>
    <mergeCell ref="J25:J26"/>
    <mergeCell ref="K47:K48"/>
    <mergeCell ref="L47:L48"/>
    <mergeCell ref="J1:J3"/>
    <mergeCell ref="I6:I8"/>
    <mergeCell ref="F5:F8"/>
    <mergeCell ref="G4:G8"/>
    <mergeCell ref="C1:C3"/>
    <mergeCell ref="D1:D3"/>
    <mergeCell ref="E1:E3"/>
    <mergeCell ref="F1:F3"/>
    <mergeCell ref="G1:G3"/>
    <mergeCell ref="G9:G11"/>
    <mergeCell ref="F10:F11"/>
    <mergeCell ref="C38:C40"/>
    <mergeCell ref="D38:D40"/>
    <mergeCell ref="E38:E40"/>
    <mergeCell ref="F38:F40"/>
    <mergeCell ref="G38:G40"/>
    <mergeCell ref="A38:B40"/>
    <mergeCell ref="G41:G43"/>
    <mergeCell ref="F42:F43"/>
    <mergeCell ref="G34:G37"/>
    <mergeCell ref="F35:F37"/>
    <mergeCell ref="G58:G60"/>
    <mergeCell ref="F59:F60"/>
    <mergeCell ref="G61:G63"/>
    <mergeCell ref="F62:F63"/>
    <mergeCell ref="G64:G66"/>
    <mergeCell ref="F65:F66"/>
    <mergeCell ref="G116:G118"/>
    <mergeCell ref="F117:F118"/>
    <mergeCell ref="G114:G115"/>
    <mergeCell ref="G96:G101"/>
    <mergeCell ref="G103:G105"/>
    <mergeCell ref="F104:F105"/>
    <mergeCell ref="G86:G90"/>
    <mergeCell ref="F87:F90"/>
    <mergeCell ref="G107:G108"/>
    <mergeCell ref="G109:G113"/>
    <mergeCell ref="F110:F113"/>
    <mergeCell ref="G75:G78"/>
    <mergeCell ref="F76:F78"/>
    <mergeCell ref="G79:G84"/>
    <mergeCell ref="F80:F84"/>
    <mergeCell ref="G67:G69"/>
    <mergeCell ref="F68:F69"/>
    <mergeCell ref="A1:B3"/>
    <mergeCell ref="A70:B70"/>
    <mergeCell ref="A54:B54"/>
    <mergeCell ref="G55:G57"/>
    <mergeCell ref="F56:F57"/>
    <mergeCell ref="A49:B49"/>
    <mergeCell ref="G50:G51"/>
    <mergeCell ref="G52:G53"/>
    <mergeCell ref="G44:G46"/>
    <mergeCell ref="F45:F46"/>
    <mergeCell ref="G16:G18"/>
    <mergeCell ref="F17:F18"/>
    <mergeCell ref="G19:G21"/>
    <mergeCell ref="G28:G30"/>
    <mergeCell ref="F29:F30"/>
    <mergeCell ref="G12:G15"/>
    <mergeCell ref="F13:F15"/>
    <mergeCell ref="F20:F21"/>
    <mergeCell ref="G22:G24"/>
    <mergeCell ref="F23:F24"/>
    <mergeCell ref="G25:G27"/>
    <mergeCell ref="F26:F27"/>
    <mergeCell ref="G31:G33"/>
    <mergeCell ref="F32:F33"/>
    <mergeCell ref="K116:K118"/>
    <mergeCell ref="L116:L118"/>
    <mergeCell ref="L67:L68"/>
    <mergeCell ref="K67:K68"/>
    <mergeCell ref="I70:L70"/>
    <mergeCell ref="I74:L74"/>
    <mergeCell ref="I85:L85"/>
    <mergeCell ref="J107:J112"/>
    <mergeCell ref="I107:I112"/>
    <mergeCell ref="K107:K112"/>
    <mergeCell ref="L107:L112"/>
    <mergeCell ref="I75:I78"/>
    <mergeCell ref="J75:J78"/>
    <mergeCell ref="K75:K78"/>
    <mergeCell ref="L75:L78"/>
    <mergeCell ref="K98:K101"/>
    <mergeCell ref="I106:L106"/>
    <mergeCell ref="K93:K95"/>
    <mergeCell ref="L93:L95"/>
    <mergeCell ref="I102:L102"/>
    <mergeCell ref="L114:L115"/>
    <mergeCell ref="L72:L73"/>
    <mergeCell ref="K71:K73"/>
    <mergeCell ref="J72:J73"/>
    <mergeCell ref="K82:K83"/>
    <mergeCell ref="H93:H95"/>
    <mergeCell ref="I22:I24"/>
    <mergeCell ref="J22:J24"/>
    <mergeCell ref="L22:L24"/>
    <mergeCell ref="H47:H48"/>
    <mergeCell ref="H64:H66"/>
    <mergeCell ref="H50:H51"/>
    <mergeCell ref="H67:H68"/>
    <mergeCell ref="H36:H37"/>
    <mergeCell ref="K28:K30"/>
    <mergeCell ref="L62:L63"/>
    <mergeCell ref="H23:H24"/>
    <mergeCell ref="L36:L37"/>
    <mergeCell ref="K36:K37"/>
    <mergeCell ref="J47:J48"/>
    <mergeCell ref="J41:J43"/>
    <mergeCell ref="I41:I43"/>
    <mergeCell ref="I52:I53"/>
    <mergeCell ref="J52:J53"/>
    <mergeCell ref="L52:L53"/>
    <mergeCell ref="I50:I51"/>
    <mergeCell ref="I64:I66"/>
    <mergeCell ref="I44:I46"/>
    <mergeCell ref="J9:J10"/>
    <mergeCell ref="H52:H53"/>
    <mergeCell ref="H55:H57"/>
    <mergeCell ref="J62:J63"/>
    <mergeCell ref="I62:I63"/>
    <mergeCell ref="H62:H63"/>
    <mergeCell ref="J50:J51"/>
    <mergeCell ref="J12:J15"/>
    <mergeCell ref="K16:K17"/>
    <mergeCell ref="K19:K20"/>
    <mergeCell ref="K31:K32"/>
    <mergeCell ref="J31:J32"/>
    <mergeCell ref="K41:K43"/>
    <mergeCell ref="I38:L40"/>
    <mergeCell ref="L41:L43"/>
    <mergeCell ref="J36:J37"/>
    <mergeCell ref="L31:L32"/>
    <mergeCell ref="J44:J46"/>
    <mergeCell ref="K44:K46"/>
    <mergeCell ref="L44:L46"/>
    <mergeCell ref="K52:K53"/>
    <mergeCell ref="L50:L51"/>
    <mergeCell ref="H44:H46"/>
    <mergeCell ref="H38:H40"/>
  </mergeCells>
  <hyperlinks>
    <hyperlink ref="I4" r:id="rId1"/>
    <hyperlink ref="I9" r:id="rId2"/>
    <hyperlink ref="I11" r:id="rId3"/>
    <hyperlink ref="I12" r:id="rId4"/>
    <hyperlink ref="I16" r:id="rId5"/>
    <hyperlink ref="I22" r:id="rId6"/>
    <hyperlink ref="I19" r:id="rId7"/>
    <hyperlink ref="I34" r:id="rId8"/>
    <hyperlink ref="H5" r:id="rId9" display="\\Yaksa\12003ggf\2022\DOCUMENTOS DE APOYO\5 CONTABILIDAD"/>
  </hyperlinks>
  <pageMargins left="0.70866141732283472" right="0.70866141732283472" top="0.74803149606299213" bottom="0.74803149606299213" header="0.31496062992125984" footer="0.31496062992125984"/>
  <pageSetup scale="46" fitToHeight="0" orientation="landscape" r:id="rId10"/>
  <ignoredErrors>
    <ignoredError sqref="E19 E22 E25 E28 E31 E44 E51:E52 E58 E61 E64 E67 E92 E115 E108"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LISTA!$A$1:$A$3</xm:f>
          </x14:formula1>
          <xm:sqref>D4:D37 D41:D48 D50:D53 D55:D69 D71:D73 D75:D84 D86:D101 D103:D105 D107:D118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3" sqref="A33"/>
    </sheetView>
  </sheetViews>
  <sheetFormatPr baseColWidth="10" defaultRowHeight="15" x14ac:dyDescent="0.25"/>
  <cols>
    <col min="1" max="1" width="17.5703125" customWidth="1"/>
  </cols>
  <sheetData>
    <row r="1" spans="1:1" x14ac:dyDescent="0.25">
      <c r="A1" t="s">
        <v>6</v>
      </c>
    </row>
    <row r="2" spans="1:1" x14ac:dyDescent="0.25">
      <c r="A2" t="s">
        <v>7</v>
      </c>
    </row>
    <row r="3" spans="1:1" x14ac:dyDescent="0.25">
      <c r="A3"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workbookViewId="0">
      <selection activeCell="B2" sqref="B2:B4"/>
    </sheetView>
  </sheetViews>
  <sheetFormatPr baseColWidth="10" defaultRowHeight="15" x14ac:dyDescent="0.25"/>
  <cols>
    <col min="1" max="1" width="5.28515625" customWidth="1"/>
    <col min="2" max="2" width="25.7109375" customWidth="1"/>
  </cols>
  <sheetData>
    <row r="2" spans="2:4" x14ac:dyDescent="0.25">
      <c r="B2" s="242" t="s">
        <v>207</v>
      </c>
      <c r="C2" s="2">
        <v>0.7</v>
      </c>
      <c r="D2" s="3">
        <f>+C2/4</f>
        <v>0.17499999999999999</v>
      </c>
    </row>
    <row r="3" spans="2:4" x14ac:dyDescent="0.25">
      <c r="B3" s="243"/>
      <c r="C3" s="1">
        <v>0.42</v>
      </c>
      <c r="D3" s="4">
        <f t="shared" ref="D3:D4" si="0">+C3/4</f>
        <v>0.105</v>
      </c>
    </row>
    <row r="4" spans="2:4" x14ac:dyDescent="0.25">
      <c r="B4" s="244"/>
      <c r="C4" s="5">
        <v>0.14000000000000001</v>
      </c>
      <c r="D4" s="6">
        <f t="shared" si="0"/>
        <v>3.5000000000000003E-2</v>
      </c>
    </row>
    <row r="5" spans="2:4" x14ac:dyDescent="0.25">
      <c r="B5" s="1"/>
      <c r="C5" s="1"/>
      <c r="D5" s="1"/>
    </row>
    <row r="6" spans="2:4" x14ac:dyDescent="0.25">
      <c r="B6" s="245" t="s">
        <v>209</v>
      </c>
      <c r="C6" s="2">
        <v>0.7</v>
      </c>
      <c r="D6" s="3">
        <f>+C6/2</f>
        <v>0.35</v>
      </c>
    </row>
    <row r="7" spans="2:4" x14ac:dyDescent="0.25">
      <c r="B7" s="246"/>
      <c r="C7" s="1">
        <v>0.42</v>
      </c>
      <c r="D7" s="4">
        <f t="shared" ref="D7:D8" si="1">+C7/2</f>
        <v>0.21</v>
      </c>
    </row>
    <row r="8" spans="2:4" x14ac:dyDescent="0.25">
      <c r="B8" s="247"/>
      <c r="C8" s="5">
        <v>0.14000000000000001</v>
      </c>
      <c r="D8" s="6">
        <f t="shared" si="1"/>
        <v>7.0000000000000007E-2</v>
      </c>
    </row>
    <row r="10" spans="2:4" x14ac:dyDescent="0.25">
      <c r="B10" s="242" t="s">
        <v>205</v>
      </c>
      <c r="C10" s="2">
        <v>0.7</v>
      </c>
      <c r="D10" s="3">
        <f>+C10/3</f>
        <v>0.23333333333333331</v>
      </c>
    </row>
    <row r="11" spans="2:4" x14ac:dyDescent="0.25">
      <c r="B11" s="243"/>
      <c r="C11" s="1">
        <v>0.42</v>
      </c>
      <c r="D11" s="4">
        <f t="shared" ref="D11:D12" si="2">+C11/3</f>
        <v>0.13999999999999999</v>
      </c>
    </row>
    <row r="12" spans="2:4" x14ac:dyDescent="0.25">
      <c r="B12" s="244"/>
      <c r="C12" s="5">
        <v>0.14000000000000001</v>
      </c>
      <c r="D12" s="6">
        <f t="shared" si="2"/>
        <v>4.6666666666666669E-2</v>
      </c>
    </row>
    <row r="14" spans="2:4" x14ac:dyDescent="0.25">
      <c r="B14" s="242" t="s">
        <v>206</v>
      </c>
      <c r="C14" s="2">
        <v>0.7</v>
      </c>
      <c r="D14" s="3">
        <f>+C14/5</f>
        <v>0.13999999999999999</v>
      </c>
    </row>
    <row r="15" spans="2:4" x14ac:dyDescent="0.25">
      <c r="B15" s="243"/>
      <c r="C15" s="1">
        <v>0.42</v>
      </c>
      <c r="D15" s="4">
        <f t="shared" ref="D15:D16" si="3">+C15/5</f>
        <v>8.3999999999999991E-2</v>
      </c>
    </row>
    <row r="16" spans="2:4" x14ac:dyDescent="0.25">
      <c r="B16" s="244"/>
      <c r="C16" s="5">
        <v>0.14000000000000001</v>
      </c>
      <c r="D16" s="6">
        <f t="shared" si="3"/>
        <v>2.8000000000000004E-2</v>
      </c>
    </row>
    <row r="19" spans="2:3" x14ac:dyDescent="0.25">
      <c r="B19" t="s">
        <v>208</v>
      </c>
      <c r="C19" t="s">
        <v>204</v>
      </c>
    </row>
  </sheetData>
  <mergeCells count="4">
    <mergeCell ref="B2:B4"/>
    <mergeCell ref="B6:B8"/>
    <mergeCell ref="B10:B12"/>
    <mergeCell ref="B14: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FORMULARIO </vt:lpstr>
      <vt:lpstr>LISTA</vt:lpstr>
      <vt:lpstr>PONDERACIÓN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Yury Liney Molina Zea</dc:creator>
  <cp:lastModifiedBy>Esneda Gamboa Malagon</cp:lastModifiedBy>
  <cp:lastPrinted>2022-02-17T13:26:10Z</cp:lastPrinted>
  <dcterms:created xsi:type="dcterms:W3CDTF">2017-01-12T13:37:10Z</dcterms:created>
  <dcterms:modified xsi:type="dcterms:W3CDTF">2024-02-26T15:53:55Z</dcterms:modified>
</cp:coreProperties>
</file>